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dot" reservationPassword="0"/>
  <workbookPr/>
  <bookViews>
    <workbookView xWindow="240" yWindow="120" windowWidth="14940" windowHeight="9225" activeTab="0"/>
  </bookViews>
  <sheets>
    <sheet name="Rekapitulace" sheetId="1" r:id="rId1"/>
    <sheet name="181" sheetId="2" r:id="rId2"/>
    <sheet name="251" sheetId="3" r:id="rId3"/>
    <sheet name="252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<sst xmlns="http://schemas.openxmlformats.org/spreadsheetml/2006/main" count="2567" uniqueCount="561">
  <si>
    <t>Rekapitulace ceny</t>
  </si>
  <si>
    <t>Stavba: 2204 - II/387 Koroužné, opěrná zeď,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</si>
  <si>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</si>
  <si>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</si>
  <si>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</si>
  <si>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</si>
  <si>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</si>
  <si>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</si>
  <si>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</si>
  <si>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</si>
  <si>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</si>
  <si>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</si>
  <si>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</si>
  <si>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</si>
  <si>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2204</t>
  </si>
  <si>
    <t>II/387 Koroužné, opěrná zeď, PD</t>
  </si>
  <si>
    <t>O</t>
  </si>
  <si>
    <t>Rozpočet:</t>
  </si>
  <si>
    <t>Zatřídění JKSO:</t>
  </si>
  <si>
    <t>822 23</t>
  </si>
  <si>
    <t>Silnice II. třídy</t>
  </si>
  <si>
    <t>c_jkso</t>
  </si>
  <si>
    <t>0,00</t>
  </si>
  <si>
    <t>15,00</t>
  </si>
  <si>
    <t>21,00</t>
  </si>
  <si>
    <t>3</t>
  </si>
  <si>
    <t>2</t>
  </si>
  <si>
    <t>181</t>
  </si>
  <si>
    <t>Přechodné dopravně inženýrské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</si>
  <si>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</si>
  <si>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</si>
  <si>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</si>
  <si>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</si>
  <si>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</si>
  <si>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</si>
  <si>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</si>
  <si>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</si>
  <si>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</si>
  <si>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</si>
  <si>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</si>
  <si>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</si>
  <si>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</si>
  <si>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</si>
  <si>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</si>
  <si>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</si>
  <si>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</si>
  <si>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</si>
  <si>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</si>
  <si>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</si>
  <si>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</si>
  <si>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</si>
  <si>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11346</t>
  </si>
  <si>
    <t/>
  </si>
  <si>
    <t>ODSTRANĚNÍ KRYTU ZPEVNĚNÝCH PLOCH ZE SILNIČ DÍLCŮ (PANELŮ) VČET PODKL</t>
  </si>
  <si>
    <t>M3</t>
  </si>
  <si>
    <t>2023_OTSKP</t>
  </si>
  <si>
    <t>PP</t>
  </si>
  <si>
    <t>VV</t>
  </si>
  <si>
    <t>rozšíření vozovky v dl.248,0m: 1,0*248,0*(0,15+0,15)=74,400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</si>
  <si>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</si>
  <si>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</si>
  <si>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</si>
  <si>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56333</t>
  </si>
  <si>
    <t>VOZOVKOVÉ VRSTVY ZE ŠTĚRKODRTI TL. DO 150MM</t>
  </si>
  <si>
    <t>M2</t>
  </si>
  <si>
    <t>rozšíření vozovky v dl.248,0m: 1,0*248,0=248,000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</si>
  <si>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</si>
  <si>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58301</t>
  </si>
  <si>
    <t>KRYT ZE SINIČNÍCH DÍLCŮ (PANELŮ) TL 150MM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</si>
  <si>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</si>
  <si>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</t>
  </si>
  <si>
    <t>914122</t>
  </si>
  <si>
    <t>DOPRAVNÍ ZNAČKY ZÁKLADNÍ VELIKOSTI OCELOVÉ FÓLIE TŘ 1 - MONTÁŽ S PŘEMÍSTĚNÍM</t>
  </si>
  <si>
    <t>KUS</t>
  </si>
  <si>
    <t>výkres 02: 47=47,000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</si>
  <si>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</si>
  <si>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</si>
  <si>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</si>
  <si>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</si>
  <si>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</si>
  <si>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</si>
  <si>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</si>
  <si>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47značek *7měsíců *30,5dne=10 034,500 [A]</t>
  </si>
  <si>
    <t>položka zahrnuje sazbu za pronájem dopravních značek a zařízení, počet jednotek je určen jako součin počtu značek a počtu dní použití</t>
  </si>
  <si>
    <t>7</t>
  </si>
  <si>
    <t>914422</t>
  </si>
  <si>
    <t>DOPRAVNÍ ZNAČKY 100X150CM OCELOVÉ FÓLIE TŘ 1 - MONTÁŽ S PŘEMÍSTĚNÍM</t>
  </si>
  <si>
    <t>výkres 02: 4=4,000 [A]</t>
  </si>
  <si>
    <t>položka zahrnuje: 
- dopravu demontované značky z dočasné skládky 
- osazení a montáž značky na místě určeném projektem 
- nutnou opravu poškozených částí 
nezahrnuje dodávku značky</t>
  </si>
  <si>
    <t>8</t>
  </si>
  <si>
    <t>914423</t>
  </si>
  <si>
    <t>DOPRAVNÍ ZNAČKY 100X150CM OCELOVÉ FÓLIE TŘ 1 - DEMONTÁŽ</t>
  </si>
  <si>
    <t>914429</t>
  </si>
  <si>
    <t>DOPRAV ZNAČ 100X150CM OCEL FÓLIE TŘ 1 - NÁJEMNÉ</t>
  </si>
  <si>
    <t>4značky *7měsíců *30,5dne=854,000 [A]</t>
  </si>
  <si>
    <t>915321</t>
  </si>
  <si>
    <t>VODOR DOPRAV ZNAČ Z FÓLIE DOČAS ODSTRANITEL - DOD A POKLÁDKA</t>
  </si>
  <si>
    <t>V5 - výkres 02: 0,25*(2,1+3,5+2,8+3,1)=2,875 [A]</t>
  </si>
  <si>
    <t>položka zahrnuje: 
- dodání a pokládku předepsané fólie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</si>
  <si>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</si>
  <si>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</si>
  <si>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</si>
  <si>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12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</si>
  <si>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</si>
  <si>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</si>
  <si>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</si>
  <si>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13</t>
  </si>
  <si>
    <t>916113</t>
  </si>
  <si>
    <t>DOPRAV SVĚTLO VÝSTRAŽ SAMOSTATNÉ - DEMONTÁŽ</t>
  </si>
  <si>
    <t>Položka zahrnuje odstranění, demontáž a odklizení zařízení s odvozem na předepsané místo</t>
  </si>
  <si>
    <t>14</t>
  </si>
  <si>
    <t>916119</t>
  </si>
  <si>
    <t>DOPRAV SVĚTLO VÝSTRAŽ SAMOSTATNÉ - NÁJEMNÉ</t>
  </si>
  <si>
    <t>4soupravy *7měsíců *30,5dne=854,000 [A]</t>
  </si>
  <si>
    <t>položka zahrnuje sazbu za pronájem zařízení. Počet měrných jednotek se určí jako součin počtu zařízení a počtu dní použití.</t>
  </si>
  <si>
    <t>15</t>
  </si>
  <si>
    <t>916122</t>
  </si>
  <si>
    <t>DOPRAV SVĚTLO VÝSTRAŽ SOUPRAVA 3KS - MONTÁŽ S PŘESUNEM</t>
  </si>
  <si>
    <t>16</t>
  </si>
  <si>
    <t>916123</t>
  </si>
  <si>
    <t>DOPRAV SVĚTLO VÝSTRAŽ SOUPRAVA 3KS - DEMONTÁŽ</t>
  </si>
  <si>
    <t>17</t>
  </si>
  <si>
    <t>916129</t>
  </si>
  <si>
    <t>DOPRAV SVĚTLO VÝSTRAŽ SOUPRAVA 3KS - NÁJEMNÉ</t>
  </si>
  <si>
    <t>18</t>
  </si>
  <si>
    <t>916152</t>
  </si>
  <si>
    <t>SEMAFOROVÁ PŘENOSNÁ SOUPRAVA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</si>
  <si>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</si>
  <si>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19</t>
  </si>
  <si>
    <t>916153</t>
  </si>
  <si>
    <t>SEMAFOROVÁ PŘENOSNÁ SOUPRAVA - DEMONTÁŽ</t>
  </si>
  <si>
    <t>20</t>
  </si>
  <si>
    <t>916159</t>
  </si>
  <si>
    <t>SEMAFOROVÁ PŘENOSNÁ SOUPRAVA - NÁJEMNÉ</t>
  </si>
  <si>
    <t>21</t>
  </si>
  <si>
    <t>916312</t>
  </si>
  <si>
    <t>DOPRAVNÍ ZÁBRANY Z2 S FÓLIÍ TŘ 1 -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</si>
  <si>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</si>
  <si>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22</t>
  </si>
  <si>
    <t>916313</t>
  </si>
  <si>
    <t>DOPRAVNÍ ZÁBRANY Z2 S FÓLIÍ TŘ 1 - DEMONTÁŽ</t>
  </si>
  <si>
    <t>23</t>
  </si>
  <si>
    <t>916319</t>
  </si>
  <si>
    <t>DOPRAVNÍ ZÁBRANY Z2 - NÁJEMNÉ</t>
  </si>
  <si>
    <t>24</t>
  </si>
  <si>
    <t>916332</t>
  </si>
  <si>
    <t>SMĚROVACÍ DESKY Z4 JEDNOSTR S FÓLIÍ TŘ 1 - MONTÁŽ S PŘESUNEM</t>
  </si>
  <si>
    <t>výkres 02: 46=46,000 [A]</t>
  </si>
  <si>
    <t>25</t>
  </si>
  <si>
    <t>916333</t>
  </si>
  <si>
    <t>SMĚROVACÍ DESKY Z4 JEDNOSTR S FÓLIÍ TŘ 1 - DEMONTÁŽ</t>
  </si>
  <si>
    <t>26</t>
  </si>
  <si>
    <t>916339</t>
  </si>
  <si>
    <t>SMĚROVACÍ DESKY Z4 - NÁJEMNÉ</t>
  </si>
  <si>
    <t>46desek *7měsíců *30,5dne=9 821,000 [A]</t>
  </si>
  <si>
    <t>27</t>
  </si>
  <si>
    <t>9166A2</t>
  </si>
  <si>
    <t>DOČASNÁ SVODIDLA, ÚROVEŇ ZADRŽENÍ T1 - MONTÁŽ S PŘESUNEM</t>
  </si>
  <si>
    <t>M</t>
  </si>
  <si>
    <t>výkres 02: 300,0+158,0=458,000 [A]</t>
  </si>
  <si>
    <t>28</t>
  </si>
  <si>
    <t>9166A3</t>
  </si>
  <si>
    <t>DOČASNÁ SVODIDLA, ÚROVEŇ ZADRŽENÍ T1 - DEMONTÁŽ</t>
  </si>
  <si>
    <t>29</t>
  </si>
  <si>
    <t>9166A9</t>
  </si>
  <si>
    <t>DOČASNÁ SVODIDLA, ÚROVEŇ ZADRŽENÍ T1 - NÁJEMNÉ</t>
  </si>
  <si>
    <t>MDEN</t>
  </si>
  <si>
    <t>458m *7měsíců *30,5dne=97 783,000 [A]</t>
  </si>
  <si>
    <t>položka zahrnuje sazbu za pronájem zařízení. Počet měrných jednotek se určí jako součin délky zařízení a počtu dní použití.</t>
  </si>
  <si>
    <t>815 41</t>
  </si>
  <si>
    <t>Zdi opěrné</t>
  </si>
  <si>
    <t>251</t>
  </si>
  <si>
    <t>Opěrná zeď A</t>
  </si>
  <si>
    <t>Všeobecné konstrukce a práce</t>
  </si>
  <si>
    <t>014122</t>
  </si>
  <si>
    <t>ASF</t>
  </si>
  <si>
    <t>POPLATKY ZA SKLÁDKU TYP S-OO (OSTATNÍ ODPAD)</t>
  </si>
  <si>
    <t>T</t>
  </si>
  <si>
    <t>drť z frézování krytu vozovky: 145,74*2,4t/m3=349,776 [A]</t>
  </si>
  <si>
    <t>zahrnuje veškeré poplatky provozovateli skládky související s uložením odpadu na skládce.</t>
  </si>
  <si>
    <t>KAM</t>
  </si>
  <si>
    <t>podklad vozovky z netmelaného kameniva: 450,63*2,0t/m3=901,260 [A] 
přebytek výkopku ze stavby:  1909,234*2,0t/m3=3 818,468 [B] 
Celkem: A+B=4 719,728 [C]</t>
  </si>
  <si>
    <t>11201</t>
  </si>
  <si>
    <t>KÁCENÍ STROMŮ D KMENE DO 0,5M S ODSTRANĚNÍM PAŘEZŮ</t>
  </si>
  <si>
    <t>příloha G.4: 82,0=82,000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</si>
  <si>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</si>
  <si>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</si>
  <si>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</si>
  <si>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v tl.300mm v celé ploše úpravy - výměry určeny odměřením a výpočtem z digitálního podkladu: 1502,1*0,3=450,630 [A]</t>
  </si>
  <si>
    <t>11372</t>
  </si>
  <si>
    <t>FRÉZOVÁNÍ ZPEVNĚNÝCH PLOCH ASFALTOVÝCH</t>
  </si>
  <si>
    <t>v tl.100mm v celé ploše úpravy - výměry určeny odměřením a výpočtem z digitálního podkladu: 1457,4*0,1=145,740 [A]</t>
  </si>
  <si>
    <t>11511</t>
  </si>
  <si>
    <t>ČERPÁNÍ VODY DO 500 L/MIN</t>
  </si>
  <si>
    <t>HOD</t>
  </si>
  <si>
    <t>6*6*20*8,0hod/den=5 760,000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</si>
  <si>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</si>
  <si>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</si>
  <si>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</si>
  <si>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s uložením sejmuté humózní zeminy na stavbě pro zpětné použití</t>
  </si>
  <si>
    <t>v tl.200mm - výměry určeny odměřením a výpočtem z digitálního podkladu 
4,2+5*1,046+10*(0,763+0,768+0,886+0,895+0,807+0,87+0,799+1,22+1,184+1,117+1,073+1,191+0,842+0,84+0,777+0,831+ 0,869+0,949+0,903+1,429+1,01+1,047+1,002+1,156+1,254+ 1,296+0,829)+4,895*(0,907+0,824)+3,15+(371,779+42,85)*0,2=370,049 [A]</t>
  </si>
  <si>
    <t>položka zahrnuje sejmutí ornice bez ohledu na tloušťku vrstvy a její vodorovnou dopravu  
nezahrnuje uložení na trvalou skládku</t>
  </si>
  <si>
    <t>12473</t>
  </si>
  <si>
    <t>VYKOPÁVKY PRO KORYTA VODOTEČÍ TŘ. I</t>
  </si>
  <si>
    <t>odstranění zermní hrázky v korytě řeky: 1511,135=1 511,135 [A] 
odstranění zpevnění povrchu zemní hrázky: 288,411=288,411 [B] 
Celkem: A+B=1 799,546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</si>
  <si>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</si>
  <si>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</t>
  </si>
  <si>
    <t>HLOUBENÍ JAM ZAPAŽ I NEPAŽ TŘ II</t>
  </si>
  <si>
    <t>výkres 12 - výměry určeny odměřením a výpočtem z digitálního podkladu 
28,8+5*12,225+10*(11,199+10,808+9,986+9,571+ 9,148+10,831+10,777+10,742+10,334+9,194+8,229+9,595+ 8,317+7,963+7,739+8,136+9,549+7,527+7,734+11,559+12,475+7,746+11,123+9,209+11,287+8,84+8,109)+4,895*(7,654+ 11,419)+26,1=2 786,657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</si>
  <si>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</si>
  <si>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</si>
  <si>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</si>
  <si>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sejmutá humózní zeminy na meziskládku stavby:          370,049=370,049 [A] 
odpočet humózní zeminy zpětně použité na stavbě:    -102,290=- 102,290 [B] 
výkopek vytěžený na stavbě:                                      2786,657=2 786,657 [C] 
odpočet výkopku zpětně použitého na stavbě:          -1433,593=-1 433,593 [D] 
                                                                       Celkem: A+B+C+D=1 620,823 [E]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</si>
  <si>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</si>
  <si>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</si>
  <si>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</si>
  <si>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výkres 05, 10 - výměry určeny odměřením a výpočtem z digitálního podkladu 
za opěrou: 19,985+5*1,204+10*(1,425+1,259+1,978+1,37+1,473+1,67+1,141+1,733+1,597+1,549+1,563+1,69+1,655+1,589+1,583+1,408+1,905+2,104+2,091+2,409+2,573+2,732+2,913+2,741+2,638+2,858+1,768)+4,875*(1,352+2,205)+17,475=574,970 [A] 
základu: 8,815+5*6,109+10*(2,522+2,623+2,484+2,944+2,818+ 2,676+3,265+2,965+2,944+2,845+2,635+2,94+2,836+2,94+ 2,701+3,002+2,906+2,747+2,76+3,025+2,946+2,817+3,029+ 3,096+2,941+3,076+2,398)+4,875*(2,439+6,141)+8,625=858,623 [B] 
Celkem: A+B=1 433,593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</si>
  <si>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</si>
  <si>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17720</t>
  </si>
  <si>
    <t>ZEMNÍ HRÁZKY ZE ZEMIN BEZ ZHUT</t>
  </si>
  <si>
    <t>výkres 12 - výměry určeny odměřením a výpočtem z digitálního podkladu 
protivodní hrázky ze zeminy z výkopu: 76,11+5*2,501+10*(0,78+1,155+2,071+1,746+1,602+2,799+ 2,414+1,423+1,617+2,655+3,802+5,099+6,121+7,725+ 8,478+9,647+8,98+8,896+7,947+2,741+8,183+7,952+8,409+ 7,186+6,607+5,53+5,442)+4,875*(7,126+3,633)=1 511,135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</si>
  <si>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výplň jam a prohlubní v podloží 
- úprava, očištění, ochrana a zhutnění podloží 
- svahování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</si>
  <si>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</si>
  <si>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</si>
  <si>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výměry určeny odměřením a výpočtem z digitálního podkladu: 2251,2=2 251,200 [A]</t>
  </si>
  <si>
    <t>položka zahrnuje úpravu pláně včetně vyrovnání výškových rozdílů. Míru zhutnění určuje projekt.</t>
  </si>
  <si>
    <t>18221</t>
  </si>
  <si>
    <t>ROZPROSTŘENÍ ORNICE VE SVAHU V TL DO 0,10M</t>
  </si>
  <si>
    <t>výkres 07, 10 - výměry určeny odměřením a výpočtem z digitálního podkladu: 1022,9=1 022,900 [A]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</si>
  <si>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</si>
  <si>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</si>
  <si>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</si>
  <si>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</si>
  <si>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</si>
  <si>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212625</t>
  </si>
  <si>
    <t>TRATIVODY KOMPL Z TRUB Z PLAST HM DN DO 100MM, RÝHA TŘ I</t>
  </si>
  <si>
    <t>levostranná podélná silniční drenáž: 296,0=296,000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</si>
  <si>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</si>
  <si>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227821</t>
  </si>
  <si>
    <t>MIKROPILOTY KOMPLET D DO 100MM NA POVRCHU</t>
  </si>
  <si>
    <t>dl.7,0m - výkres 05, 09: 7,0*572=4 004,000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</si>
  <si>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</si>
  <si>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261215</t>
  </si>
  <si>
    <t>VRTY PRO KOTVENÍ A INJEKTÁŽ NA POVRCHU TŘ. II D DO 50MM</t>
  </si>
  <si>
    <t>pro hřebíkové stěny dl.5,0m - výkres 10: 384*5,0=1 920,000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</si>
  <si>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</si>
  <si>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26122</t>
  </si>
  <si>
    <t>VRTY PRO KOTVENÍ, INJEKTÁŽ A MIKROPILOTY NA POVRCHU TŘ. II D DO 100MM</t>
  </si>
  <si>
    <t>pro mikropiloty dl.7,0m - výkres 05, 09: 7,0*572=4 004,000 [A]</t>
  </si>
  <si>
    <t>272325</t>
  </si>
  <si>
    <t>ZÁKLADY ZE ŽELEZOBETONU DO C30/37</t>
  </si>
  <si>
    <t>pásy šíř.2,6m, tl.0,698-0,75m, dl.287,686m: 2,6*0,735*287,686=549,768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</si>
  <si>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</si>
  <si>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</si>
  <si>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</si>
  <si>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549,768*0,17t/m3=93,461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</si>
  <si>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</si>
  <si>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285373</t>
  </si>
  <si>
    <t>KOTVENÍ NA POVRCHU Z PŘEDPÍNACÍ VÝZTUŽE DL. DO 5M</t>
  </si>
  <si>
    <t>Injektované zemní hřebíky á 1,5 m vrtání do Ř50 mm, závitová SN tyč M25, dl. 5 m, kotevní deska 150/150/8 mm, únosnost do 200 kN, čerpání této položky bude dle skutečné potřeby, která vzejde z návrhu geologa po obnažení základů.</t>
  </si>
  <si>
    <t>plenta ze stříkaného betonu - výkres 10: 384=384,000 [A]</t>
  </si>
  <si>
    <t>položka zahrnuje dodávku předepsané kotvy, případně její protikorozní úpravu, její osazení do vrtu, zainjektování a napnutí, případně opěrné desky 
nezahrnuje vrty</t>
  </si>
  <si>
    <t>28932</t>
  </si>
  <si>
    <t>STŘÍKANÝ ŽELEZOBETON</t>
  </si>
  <si>
    <t>plenta ze stříkaného betonu tl.150mm - výkres 10: 2,55*0,15*287,186=109,849 [A]</t>
  </si>
  <si>
    <t>289368</t>
  </si>
  <si>
    <t>VÝZTUŽ STŘÍKANÉHO BETONU ZE SVAŘ SÍTÍ</t>
  </si>
  <si>
    <t>výztuž plenty ze stříkaného betonu svařovanou sítí 5,5kg/m2 - výkres 10: 2,55*287,186*0,0055=4,028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</si>
  <si>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 (provedení vrtu, dodání a vsunutí kotvičky, její zalepení předepsaným pojivem),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</si>
  <si>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28994</t>
  </si>
  <si>
    <t>OPLÁŠTĚNÍ (ZPEVNĚNÍ) Z OCELOVÝCH SÍTÍ (A MŘÍŽOVIN)</t>
  </si>
  <si>
    <t>záchytná síť s hexagonálními dvojzávitovými oky, lana, skalní svorník dl. 2,0 m (příp. lokálně delší), rozteč 2/2 m; 
čerpání položky dle skutečnosti se schválením investora</t>
  </si>
  <si>
    <t>výkres 14: 30,0=30,000 [A]</t>
  </si>
  <si>
    <t>Položka zahrnuje: 
- dodávku předepsaných sítí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</si>
  <si>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</si>
  <si>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31717</t>
  </si>
  <si>
    <t>KOVOVÉ KONSTRUKCE PRO KOTVENÍ ŘÍMSY</t>
  </si>
  <si>
    <t>KG</t>
  </si>
  <si>
    <t>kotva do vývrtu po 1,0m: 286*6,0kg/kotvu=1 716,000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</si>
  <si>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</si>
  <si>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</si>
  <si>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</si>
  <si>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výkres 05, 09 - výměry určeny odměřením a výpočtem z digitálního podkladu 
plocha příčného řezu římsou 0,382m2: 0,382*286,669=109,508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</si>
  <si>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</si>
  <si>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</si>
  <si>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</si>
  <si>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109,508m3 *0,17t/m3=18,616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</si>
  <si>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</si>
  <si>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327325</t>
  </si>
  <si>
    <t>ZDI OPĚRNÉ, ZÁRUBNÍ, NÁBŘEŽNÍ ZE ŽELEZOVÉHO BETONU DO C30/37</t>
  </si>
  <si>
    <t>plocha pohledu na zeď 831,136m2, tl.0,8m - výkres 05, 09 - výměry určeny odměřením a výpočtem z digitálního podkladu: 831,136*0,8=664,909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</si>
  <si>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</si>
  <si>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30</t>
  </si>
  <si>
    <t>327365</t>
  </si>
  <si>
    <t>VÝZTUŽ ZDÍ OPĚRNÝCH, ZÁRUBNÍCH, NÁBŘEŽNÍCH Z OCELI 10505, B500B</t>
  </si>
  <si>
    <t>664,909m3*0,13t/m3=86,438 [A]</t>
  </si>
  <si>
    <t>Vodorovné konstrukce</t>
  </si>
  <si>
    <t>31</t>
  </si>
  <si>
    <t>451312</t>
  </si>
  <si>
    <t>PODKLADNÍ A VÝPLŇOVÉ VRSTVY Z PROSTÉHO BETONU C12/15</t>
  </si>
  <si>
    <t>pod základy zdi v tl.100mm - výkres 05, 10: 3,66*0,1*287,186=105,110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</si>
  <si>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</si>
  <si>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</si>
  <si>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451314</t>
  </si>
  <si>
    <t>PODKLADNÍ A VÝPLŇOVÉ VRSTVY Z PROSTÉHO BETONU C25/30</t>
  </si>
  <si>
    <t>pod drenáží za rubem zdi - výkres 05, 09: 1,43*0,2*(5,0+32*8,5+5,5+4,558)=82,099 [A]</t>
  </si>
  <si>
    <t>33</t>
  </si>
  <si>
    <t>45152</t>
  </si>
  <si>
    <t>PODKLADNÍ A VÝPLŇOVÉ VRSTVY Z KAMENIVA DRCENÉHO</t>
  </si>
  <si>
    <t>výkres 12 - výměry určeny odměřením a výpočtem z digitálního podkladu 
pojížděný povrch protivodní hrázky tl.300mm z kameniva podkladních vrstev vozovky: 12,923+5*0,855+10*(0,881+0,972+0,99+0,99+0,99+0,987+ 0,873+0,83+0,823+18*0,99)+2*4,875*0,99=288,411 [A]</t>
  </si>
  <si>
    <t>položka zahrnuje dodávku předepsaného kameniva, mimostaveništní a vnitrostaveništní dopravu a jeho uložení  
není-li v zadávací dokumentaci uvedeno jinak, jedná se o nakupovaný materiál</t>
  </si>
  <si>
    <t>34</t>
  </si>
  <si>
    <t>45859</t>
  </si>
  <si>
    <t>VÝPLŇ ZA OPĚRAMI A ZDMI Z UPRAVENÉHO KAMENE</t>
  </si>
  <si>
    <t>obsyp drenáže za rubem zdi - výkres 05, 09: 0,5*0,5*(5,0+32*8,5+5,5+4,558)=71,765 [A]</t>
  </si>
  <si>
    <t>položka zahrnuje dodávku předepsaného kamene, mimostaveništní a vnitrostaveništní dopravu a jeho uložení 
není-li v zadávací dokumentaci uvedeno jinak, jedná se o nakupovaný materiál</t>
  </si>
  <si>
    <t>35</t>
  </si>
  <si>
    <t>461211</t>
  </si>
  <si>
    <t>PATKY Z LOMOVÉHO KAMENE NA SUCHO</t>
  </si>
  <si>
    <t>výkres 05, 07 - výměry určeny odměřením a výpočtem z digitálního podkladu 
ve dně řeky podél zdi: 5*2,085+10*(1,416+1,333+1,308+1,541+1,51+1,483+1,458+ 1,546+1,459+1,489+1,466+1,552+1,53+1,496+1,47+1,495+ 1,53+1,59+1,458+1,567+1,532+1,571+1,588+1,694+1,54+1,737+1,369)+4,895*(1,334+2,172)=434,867 [A]</t>
  </si>
  <si>
    <t>položka zahrnuje:  
- nutné zemní práce (hloubení rýh a pod.)  
- dodání a uložení lomového kamene předepsané frakce do předepsaného tvaru, včetně mimostaveništní a vnitrostaveništní dopravy</t>
  </si>
  <si>
    <t>36</t>
  </si>
  <si>
    <t>ochranná vrstva vozovky tl.150mm - výměry určeny odměřením a výpočtem z digitálního podkladu: 2251,2=2 251,200 [A]</t>
  </si>
  <si>
    <t>37</t>
  </si>
  <si>
    <t>56334</t>
  </si>
  <si>
    <t>VOZOVKOVÉ VRSTVY ZE ŠTĚRKODRTI TL. DO 200MM</t>
  </si>
  <si>
    <t>podkladní vrstva vozovky tl.200mm - výměry určeny odměřením a výpočtem z digitálního podkladu: 2251,2=2 251,200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</si>
  <si>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</si>
  <si>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38</t>
  </si>
  <si>
    <t>56963</t>
  </si>
  <si>
    <t>ZPEVNĚNÍ KRAJNIC Z RECYKLOVANÉHO MATERIÁLU TL DO 150MM</t>
  </si>
  <si>
    <t>za římsami - výkres 07: 6,215+6,215=12,430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</si>
  <si>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</si>
  <si>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39</t>
  </si>
  <si>
    <t>572123</t>
  </si>
  <si>
    <t>INFILTRAČNÍ POSTŘIK Z EMULZE DO 1,0KG/M2</t>
  </si>
  <si>
    <t>na  štěrkové podkladní vrstvě vozovky - výměry určeny odměřením a výpočtem z digitálního podkladu: 2102,3=2 102,300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</si>
  <si>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</si>
  <si>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</si>
  <si>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572214</t>
  </si>
  <si>
    <t>SPOJOVACÍ POSTŘIK Z MODIFIK EMULZE DO 0,5KG/M2</t>
  </si>
  <si>
    <t>0,4kg/m2</t>
  </si>
  <si>
    <t>na asfaltové podkladní vrstvě - výměry určeny odměřením a výpočtem z digitálního podkladu: 2102,3=2 102,300 [A]</t>
  </si>
  <si>
    <t>41</t>
  </si>
  <si>
    <t>0,25kg/m2</t>
  </si>
  <si>
    <t>na ložné vrstvě -  výměry určeny odměřením a výpočtem z digitálního podkladu: 2102,3=2 102,300 [A]</t>
  </si>
  <si>
    <t>42</t>
  </si>
  <si>
    <t>574B34</t>
  </si>
  <si>
    <t>ASFALTOVÝ BETON PRO OBRUSNÉ VRSTVY MODIFIK ACO 11S TL. 40MM</t>
  </si>
  <si>
    <t>výměry určeny odměřením a výpočtem z digitálního podkladu: 2102,3=2 102,300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</si>
  <si>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</si>
  <si>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</si>
  <si>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574D56</t>
  </si>
  <si>
    <t>ASFALTOVÝ BETON PRO LOŽNÍ VRSTVY MODIFIK ACL 16+ TL. 60MM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</si>
  <si>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</si>
  <si>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44</t>
  </si>
  <si>
    <t>574F88</t>
  </si>
  <si>
    <t>ASFALTOVÝ BETON PRO PODKLADNÍ VRSTVY MODIFIK ACP 22+ TL. 90MM</t>
  </si>
  <si>
    <t>Přidružená stavební výroba</t>
  </si>
  <si>
    <t>45</t>
  </si>
  <si>
    <t>711112</t>
  </si>
  <si>
    <t>IZOLACE BĚŽNÝCH KONSTRUKCÍ PROTI ZEMNÍ VLHKOSTI ASFALTOVÝMI PÁSY</t>
  </si>
  <si>
    <t>rub opěrných zdí - výměry určeny odměřením a výpočtem z digitálního podkladu: 2,86*287,057+0,4*287,057+2*0,25*287,057=1 079,334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</si>
  <si>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</si>
  <si>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46</t>
  </si>
  <si>
    <t>711502</t>
  </si>
  <si>
    <t>OCHRANA IZOLACE NA POVRCHU ASFALTOVÝMI PÁSY</t>
  </si>
  <si>
    <t>s kovovou vložkou</t>
  </si>
  <si>
    <t>pod římsou - výkres 05, 09: 0,8*286,669=229,335 [A]</t>
  </si>
  <si>
    <t>položka zahrnuje: 
- dodání  předepsaného ochranného materiálu 
- zřízení ochrany izolace</t>
  </si>
  <si>
    <t>47</t>
  </si>
  <si>
    <t>711509</t>
  </si>
  <si>
    <t>OCHRANA IZOLACE NA POVRCHU GEOTEXTILIÍ 800G/M2</t>
  </si>
  <si>
    <t>rub opěrné zdi - výměry určeny odměřením a výpočtem z digitálního podkladu: 2,86*287,057+0,4*287,057+2*0,25*287,057+287,057*0,471=1 214,538 [A]</t>
  </si>
  <si>
    <t>Potrubí</t>
  </si>
  <si>
    <t>48</t>
  </si>
  <si>
    <t>87434</t>
  </si>
  <si>
    <t>POTRUBÍ Z TRUB PLASTOVÝCH ODPADNÍCH DN DO 200MM</t>
  </si>
  <si>
    <t>odpadní potrubí od uličních vpustí: 8*7,0=56,000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</si>
  <si>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</si>
  <si>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49</t>
  </si>
  <si>
    <t>87527</t>
  </si>
  <si>
    <t>POTRUBÍ DREN Z TRUB PLAST (I FLEXIBIL) DN DO 100MM</t>
  </si>
  <si>
    <t>převedení silničních drenáží přes dřík zdi - výkres 05, 09: 8,25+8,6=16,850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</si>
  <si>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</si>
  <si>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50</t>
  </si>
  <si>
    <t>87533</t>
  </si>
  <si>
    <t>POTRUBÍ DREN Z TRUB PLAST DN DO 150MM</t>
  </si>
  <si>
    <t>převedení drenáže za rubem zdi přes dřík zdi výkres 05, 09: 34*1,025=34,850 [A]</t>
  </si>
  <si>
    <t>51</t>
  </si>
  <si>
    <t>875332</t>
  </si>
  <si>
    <t>POTRUBÍ DREN Z TRUB PLAST DN DO 150MM DĚROVANÝCH</t>
  </si>
  <si>
    <t>drenáž za rubem zdi - výkres 05, 09: 5,0+32*8,5+5,5+4,558=287,058 [A]</t>
  </si>
  <si>
    <t>52</t>
  </si>
  <si>
    <t>89712</t>
  </si>
  <si>
    <t>VPUSŤ KANALIZAČNÍ ULIČNÍ KOMPLETNÍ Z BETONOVÝCH DÍLCŮ</t>
  </si>
  <si>
    <t>výkres 09: 17=17,000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</si>
  <si>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</si>
  <si>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53</t>
  </si>
  <si>
    <t>9113B1</t>
  </si>
  <si>
    <t>SVODIDLO OCEL SILNIČ JEDNOSTR, ÚROVEŇ ZADRŽ H1 -DODÁVKA A MONTÁŽ</t>
  </si>
  <si>
    <t>výkres 11: 12,2+11,0=23,200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</si>
  <si>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</si>
  <si>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54</t>
  </si>
  <si>
    <t>výměna svodnice a distančních prvků:  20,0=20,000 [A]</t>
  </si>
  <si>
    <t>55</t>
  </si>
  <si>
    <t>9117C1</t>
  </si>
  <si>
    <t>SVOD OCEL ZÁBRADEL ÚROVEŇ ZADRŽ H2 - DODÁVKA A MONTÁŽ</t>
  </si>
  <si>
    <t>výkres 11: 290,0=290,000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</si>
  <si>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</si>
  <si>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56</t>
  </si>
  <si>
    <t>91228</t>
  </si>
  <si>
    <t>SMĚROVÉ SLOUPKY Z PLAST HMOT VČETNĚ ODRAZNÉHO PÁSKU</t>
  </si>
  <si>
    <t>výkres 07: 7=7,000 [A]</t>
  </si>
  <si>
    <t>položka zahrnuje:  
- dodání a osazení sloupku včetně nutných zemních prací  
- vnitrostaveništní a mimostaveništní doprava  
- odrazky plastové nebo z retroreflexní fólie</t>
  </si>
  <si>
    <t>57</t>
  </si>
  <si>
    <t>915211</t>
  </si>
  <si>
    <t>VODOROVNÉ DOPRAVNÍ ZNAČENÍ PLASTEM HLADKÉ - DODÁVKA A POKLÁDKA</t>
  </si>
  <si>
    <t>V4: 2*298,0*0,25=149,000 [A] 
V2a: 298,0*0,125*1/3=12,417 [B] 
Celkem: A+B=161,417 [C]</t>
  </si>
  <si>
    <t>položka zahrnuje: 
- dodání a pokládku nátěrového materiálu (měří se pouze natíraná plocha) 
- předznačení a reflexní úpravu</t>
  </si>
  <si>
    <t>58</t>
  </si>
  <si>
    <t>917224</t>
  </si>
  <si>
    <t>SILNIČNÍ A CHODNÍKOVÉ OBRUBY Z BETONOVÝCH OBRUBNÍKŮ ŠÍŘ 150MM</t>
  </si>
  <si>
    <t>výkres 05, 07: 295,9=295,900 [A]</t>
  </si>
  <si>
    <t>Položka zahrnuje: 
dodání a pokládku betonových obrubníků o rozměrech předepsaných zadávací dokumentací 
betonové lože i boční betonovou opěrku.</t>
  </si>
  <si>
    <t>59</t>
  </si>
  <si>
    <t>919112</t>
  </si>
  <si>
    <t>ŘEZÁNÍ ASFALTOVÉHO KRYTU VOZOVEK TL DO 100MM</t>
  </si>
  <si>
    <t>na ZÚ a KÚ - výkres 07 
vymezení frézování vozovky: 6,568+6,367=12,935 [A] 
úprava styčné spáry nového a stávajícího krytu vozovky: 6,568+6,367=12,935 [B] 
Celkem: A+B=25,870 [C]</t>
  </si>
  <si>
    <t>položka zahrnuje řezání vozovkové vrstvy v předepsané tloušťce, včetně spotřeby vody</t>
  </si>
  <si>
    <t>60</t>
  </si>
  <si>
    <t>931326</t>
  </si>
  <si>
    <t>TĚSNĚNÍ DILATAČ SPAR ASF ZÁLIVKOU MODIFIK PRŮŘ DO 800MM2</t>
  </si>
  <si>
    <t>úprava styčné spáry nového a stávajícího krytu vozovky: 6,568+6,367=12,935 [A]</t>
  </si>
  <si>
    <t>položka zahrnuje dodávku a osazení předepsaného materiálu, očištění ploch spáry před úpravou, očištění okolí spáry po úpravě 
nezahrnuje těsnící profil</t>
  </si>
  <si>
    <t>61</t>
  </si>
  <si>
    <t>935212</t>
  </si>
  <si>
    <t>PŘÍKOPOVÉ ŽLABY Z BETON TVÁRNIC ŠÍŘ DO 600MM DO BETONU TL 100MM</t>
  </si>
  <si>
    <t>tvárnice šířky 300mm</t>
  </si>
  <si>
    <t>výkres 05, 07: 295,7=295,700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</si>
  <si>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</si>
  <si>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252</t>
  </si>
  <si>
    <t>Opěrná zeď B</t>
  </si>
  <si>
    <t>drť z frézování krytu vozovky: 83,67*2,4t/m3=200,808 [A]</t>
  </si>
  <si>
    <t>podklad vozovky z netmelaného kameniva: 258,210*2,0t/m3=516,420 [A] 
přebytek výkopku ze stavby:   820,321*2,0t/m3=1 640,642 [B] 
Celkem: A+B=2 157,062 [C]</t>
  </si>
  <si>
    <t>příloha G.4: 93,0=93,000 [A]</t>
  </si>
  <si>
    <t>v tl.300mm v celé ploše úpravy - výměry určeny odměřením a výpočtem z digitálního podkladu: 860,7*0,3=258,210 [A]</t>
  </si>
  <si>
    <t>v tl.100mm v celé ploše úpravy - výměry určeny odměřením a výpočtem z digitálního podkladu: 836,7*0,1=83,670 [A]</t>
  </si>
  <si>
    <t>3*6*20*8,0hod/den=2 880,000 [A]</t>
  </si>
  <si>
    <t>v tl.200mm - výměry určeny odměřením a výpočtem z digitálního podkladu 
0,626+9,85*1,116+10,0*(1,197+1,293+1,397+1,531+1,579+1,609+1,578+1,559+1,493+1,531+1,13+1,381+1,266)+2,475*(1,060+1,008)+0,849+(145,1+38,98)*0,2=239,842 [A]</t>
  </si>
  <si>
    <t>odstranění zermní hrázky v korytě řeky: 245,527=245,527 [A] 
odstranění zpevnění povrchu zemní hrázky: 147,209=147,209 [B] 
Celkem: A+B=392,736 [C]</t>
  </si>
  <si>
    <t>výkres 12 - výměry určeny odměřením a výpočtem z digitálního podkladu 
13,183+9,85*11,680+10*(9,696+10,136+9,222+11,071+ 12,698+11,975+12,152+13,58+12,522+10,816+11,593+11,631+10,998)+2,475*(10,964+11,183)+12,968=1 676,913 [A]</t>
  </si>
  <si>
    <t>sejmutá humózní zeminy na meziskládku stavby:          239,842=239,842 [A] 
odpočet humózní zeminy zpětně použité na stavbě:    -111,510=- 111,510 [B] 
výkopek vytěžený na stavbě:                                      1676,913=1 676,913 [C] 
odpočet výkopku zpětně použitého na stavbě:            -984,924=- 984,924 [D] 
                                                                       Celkem: A+B+C+D=820,321 [E]</t>
  </si>
  <si>
    <t>výkres 05, 10 - výměry určeny odměřením a výpočtem z digitálního podkladu 
za opěrou: 7,264+9,85*2,056+10*(2,368+3,081+3,309+3,852+4,165+4,353+4,354+4,083+3,587+3,103+2,621+1,997+1,582)+2,475*(1,335+1,192)+6,65=464,970 [A] 
základu: 32,982+9,85*6,188+10*(1,94+2,874+2,731+3,092+2,998+3,147+3,1+3,202+3,15+3,22+3,2+2,8+2,358)+2,475*(2,488+5,9)+27,14=519,954 [B] 
Celkem: A+B=984,924 [C]</t>
  </si>
  <si>
    <t>výkres 12 - výměry určeny odměřením a výpočtem z digitálního podkladu 
protivodní hrázky ze zeminy z výkopu: 0,437+9,85*1,01+10*(1,711+2,37+3,765+1,499+0,407+1,234+ 1,451+1,21+1,484+1,687+1,579+0,9+1,339)+2,475*(1,437+ 1,41)+21,735=245,527 [A]</t>
  </si>
  <si>
    <t>výměry určeny odměřením a výpočtem z digitálního podkladu: 1114,0=1 114,000 [A]</t>
  </si>
  <si>
    <t>výkres 07, 10 - výměry určeny odměřením a výpočtem z digitálního podkladu: 1115,1=1 115,100 [A]</t>
  </si>
  <si>
    <t>levostranná podélná silniční drenáž: 154,8=154,800 [A]</t>
  </si>
  <si>
    <t>22694</t>
  </si>
  <si>
    <t>ZÁPOROVÉ PAŽENÍ Z KOVU DOČASNÉ</t>
  </si>
  <si>
    <t>11zápor*9,0m*0,0426t/m=4,217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</si>
  <si>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</si>
  <si>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</si>
  <si>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</si>
  <si>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dl. 10,0m * výš. 4,0m =40,000 [A]</t>
  </si>
  <si>
    <t>položka zahrnuje osazení pažin bez ohledu na druh, jejich opotřebení a jejich odstranění</t>
  </si>
  <si>
    <t>dl.7,0m - výkres 05, 09: 7,0*290=2 030,000 [A]</t>
  </si>
  <si>
    <t>pro hřebíkové stěny dl.5,0m - výkres 10: 196*5,0=980,000 [A]</t>
  </si>
  <si>
    <t>pro mikropiloty dl.7,0m - výkres 05, 09: 7,0*290=2 030,000 [A]</t>
  </si>
  <si>
    <t>26125</t>
  </si>
  <si>
    <t>VRTY PRO KOTVENÍ, INJEKTÁŽ A MIKROPILOTY NA POVRCHU TŘ. II D DO 300MM</t>
  </si>
  <si>
    <t>pro záporové pažení: 11zápor*9,0m=99,000 [A]</t>
  </si>
  <si>
    <t>pásy šíř.2,6m, tl.0,698-0,75m, dl.144,85m: 2,6*0,735*144,85=276,808 [A]</t>
  </si>
  <si>
    <t>276,808*0,17t/m3=47,057 [A]</t>
  </si>
  <si>
    <t>plenta ze stříkaného betonu - výkres 10: 196=196,000 [A]</t>
  </si>
  <si>
    <t>plenta ze stříkaného betonu tl.150mm - výkres 10: 2,55*0,15*145,836=55,782 [A]</t>
  </si>
  <si>
    <t>výztuž plenty ze stříkaného betonu svařovanou sítí 5,5kg/m2 - výkres 10: 2,55*145,836*0,0055=2,045 [A]</t>
  </si>
  <si>
    <t>výkres 14: 2,5*120,0=300,000 [A]</t>
  </si>
  <si>
    <t>kotva do vývrtu po 1,0m: 144*6,0kg/kotvu=864,000 [A]</t>
  </si>
  <si>
    <t>výkres 05, 09 - výměry určeny odměřením a výpočtem z digitálního podkladu 
plocha příčného řezu římsou 0,382m2: 0,382*144,89=55,348 [A]</t>
  </si>
  <si>
    <t>55,348m3 *0,17t/m3=9,409 [A]</t>
  </si>
  <si>
    <t>plocha pohledu na zeď 515,564m2, tl.0,8m - výkres 05, 09 - výměry určeny odměřením a výpočtem z digitálního podkladu: 515,564*0,8=412,451 [A]</t>
  </si>
  <si>
    <t>412,451m3*0,13t/m3=53,619 [A]</t>
  </si>
  <si>
    <t>pod základy zdi v tl.100mm - výkres 05, 10: 3,66*0,1*145,84=53,377 [A]</t>
  </si>
  <si>
    <t>pod drenáží za rubem zdi - výkres 05, 09: 1,43*0,2*(4,0+17*8,0+4,791)=41,410 [A]</t>
  </si>
  <si>
    <t>výkres 12 - výměry určeny odměřením a výpočtem z digitálního podkladu 
pojížděný povrch protivodní hrázky tl.300mm z kameniva podkladních vrstev vozovky: 9,85*0,732+10*(0,866+3*0,99+0,925+2*0,99+0,987+3*0,99+0,908+0,906)+2,475*(0,814+0,737)+11,04=147,209 [A]</t>
  </si>
  <si>
    <t>obsyp drenáže za rubem zdi - výkres 05, 09: 0,5*0,5*(4,0+17*8,0+4,791)=36,198 [A]</t>
  </si>
  <si>
    <t>výkres 05, 07 - výměry určeny odměřením a výpočtem z digitálního podkladu 
ve dně řeky podél zdi: 9,85*2,429+10*(1,529+1,442+1,39+1,547+1,7+1,337+1,541+ 1,633+1,6+1,562+1,592+1,584+1,419)+2,475*(1,209+2,354)=231,504 [A]</t>
  </si>
  <si>
    <t>46251</t>
  </si>
  <si>
    <t>R</t>
  </si>
  <si>
    <t>ZÁHOZ Z LOMOVÉHO KAMENE PROLITÝ BETONEM</t>
  </si>
  <si>
    <t>výměry určeny odměřením a výpočtem z digitálního podkladu: 55,59m2 *1,15 koef.svahu *0,7m=44,750 [A]</t>
  </si>
  <si>
    <t>položka zahrnuje:  
- dodávku a zához lomového kamene předepsané frakce včetně mimostaveništní a vnitrostaveništní dopravy  
není-li v zadávací dokumentaci uvedeno jinak, jedná se o nakupovaný materiál</t>
  </si>
  <si>
    <t>ochranná vrstva vozovky tl.150mm - výměry určeny odměřením a výpočtem z digitálního podkladu: 1114,0=1 114,000 [A]</t>
  </si>
  <si>
    <t>podkladní vrstva vozovky tl.200mm - výměry určeny odměřením a výpočtem z digitálního podkladu: 1114,0=1 114,000 [A]</t>
  </si>
  <si>
    <t>za římsami - výkres 07: 1,574+2,342=3,916 [A]</t>
  </si>
  <si>
    <t>na  štěrkové podkladní vrstvě vozovky - výměry určeny odměřením a výpočtem z digitálního podkladu: 6,369*3,2+6,5*140,0+6,326*10,0=993,641 [A]</t>
  </si>
  <si>
    <t>na asfaltové podkladní vrstvě - výměry určeny odměřením a výpočtem z digitálního podkladu: 6,369*3,2+6,5*140,0+6,326*10,0=993,641 [A]</t>
  </si>
  <si>
    <t>na ložné vrstvě -  výměry určeny odměřením a výpočtem z digitálního podkladu: 6,369*3,2+6,5*140,0+6,326*10,0=993,641 [A]</t>
  </si>
  <si>
    <t>výměry určeny odměřením a výpočtem z digitálního podkladu: 5,939*6,8+6,369*3,2+6,50*140,0+6,326*10,0=1 034,026 [A]</t>
  </si>
  <si>
    <t>výměry určeny odměřením a výpočtem z digitálního podkladu: 6,369*3,2+6,5*140,0+6,326*10,0=993,641 [A]</t>
  </si>
  <si>
    <t>rub opěrných zdí - výměry určeny odměřením a výpočtem z digitálního podkladu: 3,531*144,85+0,4*144,85+2*0,25*144,85=641,830 [A]</t>
  </si>
  <si>
    <t>pod římsou - výkres 05, 09: 0,8*144,89=115,912 [A]</t>
  </si>
  <si>
    <t>rub opěrné zdi - výměry určeny odměřením a výpočtem z digitálního podkladu: 3,531*144,85+0,4*144,85+2*0,25*144,85+144,85*0,471=710,055 [A]</t>
  </si>
  <si>
    <t>odpadní potrubí od uličních vpustí a silničních drenáží: 2*7,9=15,800 [A]</t>
  </si>
  <si>
    <t>převedení drenáže za rubem zdi přes dřík zdi výkres 05, 09: 18*1,025=18,450 [A]</t>
  </si>
  <si>
    <t>drenáž za rubem zdi - výkres 05, 09: 4,0+17*8,0+4,791=144,791 [A]</t>
  </si>
  <si>
    <t>výkres 09: 12=12,000 [A]</t>
  </si>
  <si>
    <t>9113A3</t>
  </si>
  <si>
    <t>SVODIDLO OCEL SILNIČ JEDNOSTR, ÚROVEŇ ZADRŽ N1, N2 - DEMONTÁŽ S PŘESUNEM</t>
  </si>
  <si>
    <t>stávající svodidlo s odvozem k sešrotování: 156,0=156,000 [A]</t>
  </si>
  <si>
    <t>položka zahrnuje: 
- demontáž a odstranění zařízení 
- jeho odvoz na předepsané místo</t>
  </si>
  <si>
    <t>výkres 11: 5,6+2,6=8,200 [A]</t>
  </si>
  <si>
    <t>výkres 11: 147,8=147,800 [A]</t>
  </si>
  <si>
    <t>výkres 07: 4=4,000 [A]</t>
  </si>
  <si>
    <t>V4: 2*160,0*0,25=80,000 [A] 
V2a: 160,0*0,125*1/3=6,667 [B] 
Celkem: A+B=86,667 [C]</t>
  </si>
  <si>
    <t>62</t>
  </si>
  <si>
    <t>výkres 05, 07: 160,0=160,000 [A]</t>
  </si>
  <si>
    <t>63</t>
  </si>
  <si>
    <t>na ZÚ a KÚ - výkres 07 
vymezení frézování vozovky: 5,952+5,826=11,778 [A] 
úprava styčné spáry nového a stávajícího krytu vozovky:  5,952+5,826=11,778 [B] 
Celkem: A+B=23,556 [C]</t>
  </si>
  <si>
    <t>64</t>
  </si>
  <si>
    <t>úprava styčné spáry nového a stávajícího krytu vozovky:  5,952+5,826=11,778 [A]</t>
  </si>
  <si>
    <t>65</t>
  </si>
  <si>
    <t>výkres 05, 07: 164,8=164,800 [A]</t>
  </si>
  <si>
    <t>66</t>
  </si>
  <si>
    <t>94490</t>
  </si>
  <si>
    <t>OCHRANNÁ KONSTRUKCE</t>
  </si>
  <si>
    <t>provizorní oplocení z europlotů s betonovými patkami: (17,7+11,6)*2,0=58,600 [A]</t>
  </si>
  <si>
    <t>Položka zahrnuje dovoz, montáž, údržbu, opotřebení (nájemné), demontáž, konzervaci, odvoz.</t>
  </si>
  <si>
    <t>VON</t>
  </si>
  <si>
    <t>Vedlejší a ostatní náklady</t>
  </si>
  <si>
    <t>02730</t>
  </si>
  <si>
    <t>POMOC PRÁCE ZŘÍZ NEBO ZAJIŠŤ OCHRANU INŽENÝRSKÝCH SÍTÍ</t>
  </si>
  <si>
    <t>KPL</t>
  </si>
  <si>
    <t>zahrnuje veškeré náklady spojené s objednatelem požadovanými zařízeními</t>
  </si>
  <si>
    <t>02851</t>
  </si>
  <si>
    <t>PRŮZKUMNÉ PRÁCE DIAGNOSTIKY KONSTRUKCÍ NA POVRCHU</t>
  </si>
  <si>
    <t>pasportizace okolních pozemků před zahájením a po skončení stavby: 1=1,000 [A]</t>
  </si>
  <si>
    <t>zahrnuje veškeré náklady spojené s objednatelem požadovanými pracemi</t>
  </si>
  <si>
    <t>029112</t>
  </si>
  <si>
    <t>OSTATNÍ POŽADAVKY - GEODETICKÉ ZAMĚŘENÍ - PLOŠNÉ</t>
  </si>
  <si>
    <t>HA</t>
  </si>
  <si>
    <t>zaměření skutečného provedení stavby: 2=2,000 [A]</t>
  </si>
  <si>
    <t>02920</t>
  </si>
  <si>
    <t>OSTATNÍ POŽADAVKY - OCHRANA ŽIVOTNÍHO PROSTŘEDÍ</t>
  </si>
  <si>
    <t>záchranný odlov a převoz vodních živočichů: 1=1,000 [A]</t>
  </si>
  <si>
    <t>PHP</t>
  </si>
  <si>
    <t>Zpracování a schválení povodňového a havarijního plánu.</t>
  </si>
  <si>
    <t>02943</t>
  </si>
  <si>
    <t>OSTATNÍ POŽADAVKY - VYPRACOVÁNÍ RDS</t>
  </si>
  <si>
    <t>realizační dokumentace stavby zhotovitele: 1=1,000 [A]</t>
  </si>
  <si>
    <t>02944</t>
  </si>
  <si>
    <t>OSTAT POŽADAVKY - DOKUMENTACE SKUTEČ PROVEDENÍ V DIGIT I LISTINNÉ FORMĚ</t>
  </si>
  <si>
    <t>02945</t>
  </si>
  <si>
    <t>OSTAT POŽADAVKY - GEOMETRICKÝ PLÁN</t>
  </si>
  <si>
    <t>HM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</si>
  <si>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</si>
  <si>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02990</t>
  </si>
  <si>
    <t>OSTATNÍ POŽADAVKY - INFORMAČNÍ TABULE</t>
  </si>
  <si>
    <t>s údaji o stavbě, objednateli, zhotoviteli a termínech stavby - 2 tabule 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</si>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</sst>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27</v>
      </c>
      <c s="20" t="s">
        <v>28</v>
      </c>
      <c s="21">
        <f>'181'!I3</f>
      </c>
      <c s="21">
        <f>'181'!O2</f>
      </c>
      <c s="21">
        <f>C10+D10</f>
      </c>
    </row>
    <row r="11" spans="1:5" ht="12.75" customHeight="1">
      <c r="A11" s="20" t="s">
        <v>171</v>
      </c>
      <c s="20" t="s">
        <v>172</v>
      </c>
      <c s="21">
        <f>'251'!I3</f>
      </c>
      <c s="21">
        <f>'251'!O2</f>
      </c>
      <c s="21">
        <f>C11+D11</f>
      </c>
    </row>
    <row r="12" spans="1:5" ht="12.75" customHeight="1">
      <c r="A12" s="20" t="s">
        <v>441</v>
      </c>
      <c s="20" t="s">
        <v>442</v>
      </c>
      <c s="21">
        <f>'252'!I3</f>
      </c>
      <c s="21">
        <f>'252'!O2</f>
      </c>
      <c s="21">
        <f>C12+D12</f>
      </c>
    </row>
    <row r="13" spans="1:5" ht="12.75" customHeight="1">
      <c r="A13" s="20" t="s">
        <v>529</v>
      </c>
      <c s="20" t="s">
        <v>530</v>
      </c>
      <c s="21">
        <f>VON!I3</f>
      </c>
      <c s="21">
        <f>VON!O2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27</v>
      </c>
      <c s="41">
        <f>0+I8+I13+I22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27</v>
      </c>
      <c s="6"/>
      <c s="18" t="s">
        <v>28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32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50</v>
      </c>
      <c s="29" t="s">
        <v>32</v>
      </c>
      <c s="29" t="s">
        <v>51</v>
      </c>
      <c s="25" t="s">
        <v>52</v>
      </c>
      <c s="30" t="s">
        <v>53</v>
      </c>
      <c s="31" t="s">
        <v>54</v>
      </c>
      <c s="32">
        <v>74.4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52</v>
      </c>
    </row>
    <row r="11" spans="1:5" ht="12.75">
      <c r="A11" s="36" t="s">
        <v>57</v>
      </c>
      <c r="E11" s="37" t="s">
        <v>58</v>
      </c>
    </row>
    <row r="12" spans="1:5" ht="63.75">
      <c r="A12" t="s">
        <v>59</v>
      </c>
      <c r="E12" s="35" t="s">
        <v>60</v>
      </c>
    </row>
    <row r="13" spans="1:18" ht="12.75" customHeight="1">
      <c r="A13" s="6" t="s">
        <v>48</v>
      </c>
      <c s="6"/>
      <c s="39" t="s">
        <v>38</v>
      </c>
      <c s="6"/>
      <c s="27" t="s">
        <v>61</v>
      </c>
      <c s="6"/>
      <c s="6"/>
      <c s="6"/>
      <c s="40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50</v>
      </c>
      <c s="29" t="s">
        <v>26</v>
      </c>
      <c s="29" t="s">
        <v>62</v>
      </c>
      <c s="25" t="s">
        <v>52</v>
      </c>
      <c s="30" t="s">
        <v>63</v>
      </c>
      <c s="31" t="s">
        <v>64</v>
      </c>
      <c s="32">
        <v>248</v>
      </c>
      <c s="33">
        <v>0</v>
      </c>
      <c s="33">
        <f>ROUND(ROUND(H14,2)*ROUND(G14,3),2)</f>
      </c>
      <c s="31" t="s">
        <v>55</v>
      </c>
      <c r="O14">
        <f>(I14*21)/100</f>
      </c>
      <c t="s">
        <v>26</v>
      </c>
    </row>
    <row r="15" spans="1:5" ht="12.75">
      <c r="A15" s="34" t="s">
        <v>56</v>
      </c>
      <c r="E15" s="35" t="s">
        <v>52</v>
      </c>
    </row>
    <row r="16" spans="1:5" ht="12.75">
      <c r="A16" s="36" t="s">
        <v>57</v>
      </c>
      <c r="E16" s="37" t="s">
        <v>65</v>
      </c>
    </row>
    <row r="17" spans="1:5" ht="51">
      <c r="A17" t="s">
        <v>59</v>
      </c>
      <c r="E17" s="35" t="s">
        <v>66</v>
      </c>
    </row>
    <row r="18" spans="1:16" ht="12.75">
      <c r="A18" s="25" t="s">
        <v>50</v>
      </c>
      <c s="29" t="s">
        <v>25</v>
      </c>
      <c s="29" t="s">
        <v>67</v>
      </c>
      <c s="25" t="s">
        <v>52</v>
      </c>
      <c s="30" t="s">
        <v>68</v>
      </c>
      <c s="31" t="s">
        <v>64</v>
      </c>
      <c s="32">
        <v>248</v>
      </c>
      <c s="33">
        <v>0</v>
      </c>
      <c s="33">
        <f>ROUND(ROUND(H18,2)*ROUND(G18,3),2)</f>
      </c>
      <c s="31" t="s">
        <v>55</v>
      </c>
      <c r="O18">
        <f>(I18*21)/100</f>
      </c>
      <c t="s">
        <v>26</v>
      </c>
    </row>
    <row r="19" spans="1:5" ht="12.75">
      <c r="A19" s="34" t="s">
        <v>56</v>
      </c>
      <c r="E19" s="35" t="s">
        <v>52</v>
      </c>
    </row>
    <row r="20" spans="1:5" ht="12.75">
      <c r="A20" s="36" t="s">
        <v>57</v>
      </c>
      <c r="E20" s="37" t="s">
        <v>65</v>
      </c>
    </row>
    <row r="21" spans="1:5" ht="153">
      <c r="A21" t="s">
        <v>59</v>
      </c>
      <c r="E21" s="35" t="s">
        <v>69</v>
      </c>
    </row>
    <row r="22" spans="1:18" ht="12.75" customHeight="1">
      <c r="A22" s="6" t="s">
        <v>48</v>
      </c>
      <c s="6"/>
      <c s="39" t="s">
        <v>43</v>
      </c>
      <c s="6"/>
      <c s="27" t="s">
        <v>70</v>
      </c>
      <c s="6"/>
      <c s="6"/>
      <c s="6"/>
      <c s="40">
        <f>0+Q22</f>
      </c>
      <c s="6"/>
      <c r="O22">
        <f>0+R22</f>
      </c>
      <c r="Q22">
        <f>0+I23+I27+I31+I35+I39+I43+I47+I51+I55+I59+I63+I67+I71+I75+I79+I83+I87+I91+I95+I99+I103+I107+I111+I115+I119+I123</f>
      </c>
      <c>
        <f>0+O23+O27+O31+O35+O39+O43+O47+O51+O55+O59+O63+O67+O71+O75+O79+O83+O87+O91+O95+O99+O103+O107+O111+O115+O119+O123</f>
      </c>
    </row>
    <row r="23" spans="1:16" ht="25.5">
      <c r="A23" s="25" t="s">
        <v>50</v>
      </c>
      <c s="29" t="s">
        <v>36</v>
      </c>
      <c s="29" t="s">
        <v>71</v>
      </c>
      <c s="25" t="s">
        <v>52</v>
      </c>
      <c s="30" t="s">
        <v>72</v>
      </c>
      <c s="31" t="s">
        <v>73</v>
      </c>
      <c s="32">
        <v>47</v>
      </c>
      <c s="33">
        <v>0</v>
      </c>
      <c s="33">
        <f>ROUND(ROUND(H23,2)*ROUND(G23,3),2)</f>
      </c>
      <c s="31" t="s">
        <v>55</v>
      </c>
      <c r="O23">
        <f>(I23*21)/100</f>
      </c>
      <c t="s">
        <v>26</v>
      </c>
    </row>
    <row r="24" spans="1:5" ht="12.75">
      <c r="A24" s="34" t="s">
        <v>56</v>
      </c>
      <c r="E24" s="35" t="s">
        <v>52</v>
      </c>
    </row>
    <row r="25" spans="1:5" ht="12.75">
      <c r="A25" s="36" t="s">
        <v>57</v>
      </c>
      <c r="E25" s="37" t="s">
        <v>74</v>
      </c>
    </row>
    <row r="26" spans="1:5" ht="63.75">
      <c r="A26" t="s">
        <v>59</v>
      </c>
      <c r="E26" s="35" t="s">
        <v>75</v>
      </c>
    </row>
    <row r="27" spans="1:16" ht="12.75">
      <c r="A27" s="25" t="s">
        <v>50</v>
      </c>
      <c s="29" t="s">
        <v>38</v>
      </c>
      <c s="29" t="s">
        <v>76</v>
      </c>
      <c s="25" t="s">
        <v>52</v>
      </c>
      <c s="30" t="s">
        <v>77</v>
      </c>
      <c s="31" t="s">
        <v>73</v>
      </c>
      <c s="32">
        <v>47</v>
      </c>
      <c s="33">
        <v>0</v>
      </c>
      <c s="33">
        <f>ROUND(ROUND(H27,2)*ROUND(G27,3),2)</f>
      </c>
      <c s="31" t="s">
        <v>55</v>
      </c>
      <c r="O27">
        <f>(I27*21)/100</f>
      </c>
      <c t="s">
        <v>26</v>
      </c>
    </row>
    <row r="28" spans="1:5" ht="12.75">
      <c r="A28" s="34" t="s">
        <v>56</v>
      </c>
      <c r="E28" s="35" t="s">
        <v>52</v>
      </c>
    </row>
    <row r="29" spans="1:5" ht="12.75">
      <c r="A29" s="36" t="s">
        <v>57</v>
      </c>
      <c r="E29" s="37" t="s">
        <v>52</v>
      </c>
    </row>
    <row r="30" spans="1:5" ht="25.5">
      <c r="A30" t="s">
        <v>59</v>
      </c>
      <c r="E30" s="35" t="s">
        <v>78</v>
      </c>
    </row>
    <row r="31" spans="1:16" ht="12.75">
      <c r="A31" s="25" t="s">
        <v>50</v>
      </c>
      <c s="29" t="s">
        <v>40</v>
      </c>
      <c s="29" t="s">
        <v>79</v>
      </c>
      <c s="25" t="s">
        <v>52</v>
      </c>
      <c s="30" t="s">
        <v>80</v>
      </c>
      <c s="31" t="s">
        <v>81</v>
      </c>
      <c s="32">
        <v>10034.5</v>
      </c>
      <c s="33">
        <v>0</v>
      </c>
      <c s="33">
        <f>ROUND(ROUND(H31,2)*ROUND(G31,3),2)</f>
      </c>
      <c s="31" t="s">
        <v>55</v>
      </c>
      <c r="O31">
        <f>(I31*21)/100</f>
      </c>
      <c t="s">
        <v>26</v>
      </c>
    </row>
    <row r="32" spans="1:5" ht="12.75">
      <c r="A32" s="34" t="s">
        <v>56</v>
      </c>
      <c r="E32" s="35" t="s">
        <v>52</v>
      </c>
    </row>
    <row r="33" spans="1:5" ht="12.75">
      <c r="A33" s="36" t="s">
        <v>57</v>
      </c>
      <c r="E33" s="37" t="s">
        <v>82</v>
      </c>
    </row>
    <row r="34" spans="1:5" ht="25.5">
      <c r="A34" t="s">
        <v>59</v>
      </c>
      <c r="E34" s="35" t="s">
        <v>83</v>
      </c>
    </row>
    <row r="35" spans="1:16" ht="25.5">
      <c r="A35" s="25" t="s">
        <v>50</v>
      </c>
      <c s="29" t="s">
        <v>84</v>
      </c>
      <c s="29" t="s">
        <v>85</v>
      </c>
      <c s="25" t="s">
        <v>52</v>
      </c>
      <c s="30" t="s">
        <v>86</v>
      </c>
      <c s="31" t="s">
        <v>73</v>
      </c>
      <c s="32">
        <v>4</v>
      </c>
      <c s="33">
        <v>0</v>
      </c>
      <c s="33">
        <f>ROUND(ROUND(H35,2)*ROUND(G35,3),2)</f>
      </c>
      <c s="31" t="s">
        <v>55</v>
      </c>
      <c r="O35">
        <f>(I35*21)/100</f>
      </c>
      <c t="s">
        <v>26</v>
      </c>
    </row>
    <row r="36" spans="1:5" ht="12.75">
      <c r="A36" s="34" t="s">
        <v>56</v>
      </c>
      <c r="E36" s="35" t="s">
        <v>52</v>
      </c>
    </row>
    <row r="37" spans="1:5" ht="12.75">
      <c r="A37" s="36" t="s">
        <v>57</v>
      </c>
      <c r="E37" s="37" t="s">
        <v>87</v>
      </c>
    </row>
    <row r="38" spans="1:5" ht="63.75">
      <c r="A38" t="s">
        <v>59</v>
      </c>
      <c r="E38" s="35" t="s">
        <v>88</v>
      </c>
    </row>
    <row r="39" spans="1:16" ht="12.75">
      <c r="A39" s="25" t="s">
        <v>50</v>
      </c>
      <c s="29" t="s">
        <v>89</v>
      </c>
      <c s="29" t="s">
        <v>90</v>
      </c>
      <c s="25" t="s">
        <v>52</v>
      </c>
      <c s="30" t="s">
        <v>91</v>
      </c>
      <c s="31" t="s">
        <v>73</v>
      </c>
      <c s="32">
        <v>4</v>
      </c>
      <c s="33">
        <v>0</v>
      </c>
      <c s="33">
        <f>ROUND(ROUND(H39,2)*ROUND(G39,3),2)</f>
      </c>
      <c s="31" t="s">
        <v>55</v>
      </c>
      <c r="O39">
        <f>(I39*21)/100</f>
      </c>
      <c t="s">
        <v>26</v>
      </c>
    </row>
    <row r="40" spans="1:5" ht="12.75">
      <c r="A40" s="34" t="s">
        <v>56</v>
      </c>
      <c r="E40" s="35" t="s">
        <v>52</v>
      </c>
    </row>
    <row r="41" spans="1:5" ht="12.75">
      <c r="A41" s="36" t="s">
        <v>57</v>
      </c>
      <c r="E41" s="37" t="s">
        <v>52</v>
      </c>
    </row>
    <row r="42" spans="1:5" ht="25.5">
      <c r="A42" t="s">
        <v>59</v>
      </c>
      <c r="E42" s="35" t="s">
        <v>78</v>
      </c>
    </row>
    <row r="43" spans="1:16" ht="12.75">
      <c r="A43" s="25" t="s">
        <v>50</v>
      </c>
      <c s="29" t="s">
        <v>43</v>
      </c>
      <c s="29" t="s">
        <v>92</v>
      </c>
      <c s="25" t="s">
        <v>52</v>
      </c>
      <c s="30" t="s">
        <v>93</v>
      </c>
      <c s="31" t="s">
        <v>81</v>
      </c>
      <c s="32">
        <v>854</v>
      </c>
      <c s="33">
        <v>0</v>
      </c>
      <c s="33">
        <f>ROUND(ROUND(H43,2)*ROUND(G43,3),2)</f>
      </c>
      <c s="31" t="s">
        <v>55</v>
      </c>
      <c r="O43">
        <f>(I43*21)/100</f>
      </c>
      <c t="s">
        <v>26</v>
      </c>
    </row>
    <row r="44" spans="1:5" ht="12.75">
      <c r="A44" s="34" t="s">
        <v>56</v>
      </c>
      <c r="E44" s="35" t="s">
        <v>52</v>
      </c>
    </row>
    <row r="45" spans="1:5" ht="12.75">
      <c r="A45" s="36" t="s">
        <v>57</v>
      </c>
      <c r="E45" s="37" t="s">
        <v>94</v>
      </c>
    </row>
    <row r="46" spans="1:5" ht="25.5">
      <c r="A46" t="s">
        <v>59</v>
      </c>
      <c r="E46" s="35" t="s">
        <v>83</v>
      </c>
    </row>
    <row r="47" spans="1:16" ht="12.75">
      <c r="A47" s="25" t="s">
        <v>50</v>
      </c>
      <c s="29" t="s">
        <v>45</v>
      </c>
      <c s="29" t="s">
        <v>95</v>
      </c>
      <c s="25" t="s">
        <v>52</v>
      </c>
      <c s="30" t="s">
        <v>96</v>
      </c>
      <c s="31" t="s">
        <v>64</v>
      </c>
      <c s="32">
        <v>2.875</v>
      </c>
      <c s="33">
        <v>0</v>
      </c>
      <c s="33">
        <f>ROUND(ROUND(H47,2)*ROUND(G47,3),2)</f>
      </c>
      <c s="31" t="s">
        <v>55</v>
      </c>
      <c r="O47">
        <f>(I47*21)/100</f>
      </c>
      <c t="s">
        <v>26</v>
      </c>
    </row>
    <row r="48" spans="1:5" ht="12.75">
      <c r="A48" s="34" t="s">
        <v>56</v>
      </c>
      <c r="E48" s="35" t="s">
        <v>52</v>
      </c>
    </row>
    <row r="49" spans="1:5" ht="12.75">
      <c r="A49" s="36" t="s">
        <v>57</v>
      </c>
      <c r="E49" s="37" t="s">
        <v>97</v>
      </c>
    </row>
    <row r="50" spans="1:5" ht="38.25">
      <c r="A50" t="s">
        <v>59</v>
      </c>
      <c r="E50" s="35" t="s">
        <v>98</v>
      </c>
    </row>
    <row r="51" spans="1:16" ht="12.75">
      <c r="A51" s="25" t="s">
        <v>50</v>
      </c>
      <c s="29" t="s">
        <v>47</v>
      </c>
      <c s="29" t="s">
        <v>99</v>
      </c>
      <c s="25" t="s">
        <v>52</v>
      </c>
      <c s="30" t="s">
        <v>100</v>
      </c>
      <c s="31" t="s">
        <v>64</v>
      </c>
      <c s="32">
        <v>2.875</v>
      </c>
      <c s="33">
        <v>0</v>
      </c>
      <c s="33">
        <f>ROUND(ROUND(H51,2)*ROUND(G51,3),2)</f>
      </c>
      <c s="31" t="s">
        <v>55</v>
      </c>
      <c r="O51">
        <f>(I51*21)/100</f>
      </c>
      <c t="s">
        <v>26</v>
      </c>
    </row>
    <row r="52" spans="1:5" ht="12.75">
      <c r="A52" s="34" t="s">
        <v>56</v>
      </c>
      <c r="E52" s="35" t="s">
        <v>52</v>
      </c>
    </row>
    <row r="53" spans="1:5" ht="12.75">
      <c r="A53" s="36" t="s">
        <v>57</v>
      </c>
      <c r="E53" s="37" t="s">
        <v>52</v>
      </c>
    </row>
    <row r="54" spans="1:5" ht="25.5">
      <c r="A54" t="s">
        <v>59</v>
      </c>
      <c r="E54" s="35" t="s">
        <v>101</v>
      </c>
    </row>
    <row r="55" spans="1:16" ht="12.75">
      <c r="A55" s="25" t="s">
        <v>50</v>
      </c>
      <c s="29" t="s">
        <v>102</v>
      </c>
      <c s="29" t="s">
        <v>103</v>
      </c>
      <c s="25" t="s">
        <v>52</v>
      </c>
      <c s="30" t="s">
        <v>104</v>
      </c>
      <c s="31" t="s">
        <v>73</v>
      </c>
      <c s="32">
        <v>4</v>
      </c>
      <c s="33">
        <v>0</v>
      </c>
      <c s="33">
        <f>ROUND(ROUND(H55,2)*ROUND(G55,3),2)</f>
      </c>
      <c s="31" t="s">
        <v>55</v>
      </c>
      <c r="O55">
        <f>(I55*21)/100</f>
      </c>
      <c t="s">
        <v>26</v>
      </c>
    </row>
    <row r="56" spans="1:5" ht="12.75">
      <c r="A56" s="34" t="s">
        <v>56</v>
      </c>
      <c r="E56" s="35" t="s">
        <v>52</v>
      </c>
    </row>
    <row r="57" spans="1:5" ht="12.75">
      <c r="A57" s="36" t="s">
        <v>57</v>
      </c>
      <c r="E57" s="37" t="s">
        <v>87</v>
      </c>
    </row>
    <row r="58" spans="1:5" ht="76.5">
      <c r="A58" t="s">
        <v>59</v>
      </c>
      <c r="E58" s="35" t="s">
        <v>105</v>
      </c>
    </row>
    <row r="59" spans="1:16" ht="12.75">
      <c r="A59" s="25" t="s">
        <v>50</v>
      </c>
      <c s="29" t="s">
        <v>106</v>
      </c>
      <c s="29" t="s">
        <v>107</v>
      </c>
      <c s="25" t="s">
        <v>52</v>
      </c>
      <c s="30" t="s">
        <v>108</v>
      </c>
      <c s="31" t="s">
        <v>73</v>
      </c>
      <c s="32">
        <v>4</v>
      </c>
      <c s="33">
        <v>0</v>
      </c>
      <c s="33">
        <f>ROUND(ROUND(H59,2)*ROUND(G59,3),2)</f>
      </c>
      <c s="31" t="s">
        <v>55</v>
      </c>
      <c r="O59">
        <f>(I59*21)/100</f>
      </c>
      <c t="s">
        <v>26</v>
      </c>
    </row>
    <row r="60" spans="1:5" ht="12.75">
      <c r="A60" s="34" t="s">
        <v>56</v>
      </c>
      <c r="E60" s="35" t="s">
        <v>52</v>
      </c>
    </row>
    <row r="61" spans="1:5" ht="12.75">
      <c r="A61" s="36" t="s">
        <v>57</v>
      </c>
      <c r="E61" s="37" t="s">
        <v>52</v>
      </c>
    </row>
    <row r="62" spans="1:5" ht="25.5">
      <c r="A62" t="s">
        <v>59</v>
      </c>
      <c r="E62" s="35" t="s">
        <v>109</v>
      </c>
    </row>
    <row r="63" spans="1:16" ht="12.75">
      <c r="A63" s="25" t="s">
        <v>50</v>
      </c>
      <c s="29" t="s">
        <v>110</v>
      </c>
      <c s="29" t="s">
        <v>111</v>
      </c>
      <c s="25" t="s">
        <v>52</v>
      </c>
      <c s="30" t="s">
        <v>112</v>
      </c>
      <c s="31" t="s">
        <v>81</v>
      </c>
      <c s="32">
        <v>854</v>
      </c>
      <c s="33">
        <v>0</v>
      </c>
      <c s="33">
        <f>ROUND(ROUND(H63,2)*ROUND(G63,3),2)</f>
      </c>
      <c s="31" t="s">
        <v>55</v>
      </c>
      <c r="O63">
        <f>(I63*21)/100</f>
      </c>
      <c t="s">
        <v>26</v>
      </c>
    </row>
    <row r="64" spans="1:5" ht="12.75">
      <c r="A64" s="34" t="s">
        <v>56</v>
      </c>
      <c r="E64" s="35" t="s">
        <v>52</v>
      </c>
    </row>
    <row r="65" spans="1:5" ht="12.75">
      <c r="A65" s="36" t="s">
        <v>57</v>
      </c>
      <c r="E65" s="37" t="s">
        <v>113</v>
      </c>
    </row>
    <row r="66" spans="1:5" ht="25.5">
      <c r="A66" t="s">
        <v>59</v>
      </c>
      <c r="E66" s="35" t="s">
        <v>114</v>
      </c>
    </row>
    <row r="67" spans="1:16" ht="12.75">
      <c r="A67" s="25" t="s">
        <v>50</v>
      </c>
      <c s="29" t="s">
        <v>115</v>
      </c>
      <c s="29" t="s">
        <v>116</v>
      </c>
      <c s="25" t="s">
        <v>52</v>
      </c>
      <c s="30" t="s">
        <v>117</v>
      </c>
      <c s="31" t="s">
        <v>73</v>
      </c>
      <c s="32">
        <v>4</v>
      </c>
      <c s="33">
        <v>0</v>
      </c>
      <c s="33">
        <f>ROUND(ROUND(H67,2)*ROUND(G67,3),2)</f>
      </c>
      <c s="31" t="s">
        <v>55</v>
      </c>
      <c r="O67">
        <f>(I67*21)/100</f>
      </c>
      <c t="s">
        <v>26</v>
      </c>
    </row>
    <row r="68" spans="1:5" ht="12.75">
      <c r="A68" s="34" t="s">
        <v>56</v>
      </c>
      <c r="E68" s="35" t="s">
        <v>52</v>
      </c>
    </row>
    <row r="69" spans="1:5" ht="12.75">
      <c r="A69" s="36" t="s">
        <v>57</v>
      </c>
      <c r="E69" s="37" t="s">
        <v>87</v>
      </c>
    </row>
    <row r="70" spans="1:5" ht="76.5">
      <c r="A70" t="s">
        <v>59</v>
      </c>
      <c r="E70" s="35" t="s">
        <v>105</v>
      </c>
    </row>
    <row r="71" spans="1:16" ht="12.75">
      <c r="A71" s="25" t="s">
        <v>50</v>
      </c>
      <c s="29" t="s">
        <v>118</v>
      </c>
      <c s="29" t="s">
        <v>119</v>
      </c>
      <c s="25" t="s">
        <v>52</v>
      </c>
      <c s="30" t="s">
        <v>120</v>
      </c>
      <c s="31" t="s">
        <v>73</v>
      </c>
      <c s="32">
        <v>4</v>
      </c>
      <c s="33">
        <v>0</v>
      </c>
      <c s="33">
        <f>ROUND(ROUND(H71,2)*ROUND(G71,3),2)</f>
      </c>
      <c s="31" t="s">
        <v>55</v>
      </c>
      <c r="O71">
        <f>(I71*21)/100</f>
      </c>
      <c t="s">
        <v>26</v>
      </c>
    </row>
    <row r="72" spans="1:5" ht="12.75">
      <c r="A72" s="34" t="s">
        <v>56</v>
      </c>
      <c r="E72" s="35" t="s">
        <v>52</v>
      </c>
    </row>
    <row r="73" spans="1:5" ht="12.75">
      <c r="A73" s="36" t="s">
        <v>57</v>
      </c>
      <c r="E73" s="37" t="s">
        <v>52</v>
      </c>
    </row>
    <row r="74" spans="1:5" ht="25.5">
      <c r="A74" t="s">
        <v>59</v>
      </c>
      <c r="E74" s="35" t="s">
        <v>109</v>
      </c>
    </row>
    <row r="75" spans="1:16" ht="12.75">
      <c r="A75" s="25" t="s">
        <v>50</v>
      </c>
      <c s="29" t="s">
        <v>121</v>
      </c>
      <c s="29" t="s">
        <v>122</v>
      </c>
      <c s="25" t="s">
        <v>52</v>
      </c>
      <c s="30" t="s">
        <v>123</v>
      </c>
      <c s="31" t="s">
        <v>81</v>
      </c>
      <c s="32">
        <v>854</v>
      </c>
      <c s="33">
        <v>0</v>
      </c>
      <c s="33">
        <f>ROUND(ROUND(H75,2)*ROUND(G75,3),2)</f>
      </c>
      <c s="31" t="s">
        <v>55</v>
      </c>
      <c r="O75">
        <f>(I75*21)/100</f>
      </c>
      <c t="s">
        <v>26</v>
      </c>
    </row>
    <row r="76" spans="1:5" ht="12.75">
      <c r="A76" s="34" t="s">
        <v>56</v>
      </c>
      <c r="E76" s="35" t="s">
        <v>52</v>
      </c>
    </row>
    <row r="77" spans="1:5" ht="12.75">
      <c r="A77" s="36" t="s">
        <v>57</v>
      </c>
      <c r="E77" s="37" t="s">
        <v>113</v>
      </c>
    </row>
    <row r="78" spans="1:5" ht="25.5">
      <c r="A78" t="s">
        <v>59</v>
      </c>
      <c r="E78" s="35" t="s">
        <v>114</v>
      </c>
    </row>
    <row r="79" spans="1:16" ht="12.75">
      <c r="A79" s="25" t="s">
        <v>50</v>
      </c>
      <c s="29" t="s">
        <v>124</v>
      </c>
      <c s="29" t="s">
        <v>125</v>
      </c>
      <c s="25" t="s">
        <v>52</v>
      </c>
      <c s="30" t="s">
        <v>126</v>
      </c>
      <c s="31" t="s">
        <v>73</v>
      </c>
      <c s="32">
        <v>4</v>
      </c>
      <c s="33">
        <v>0</v>
      </c>
      <c s="33">
        <f>ROUND(ROUND(H79,2)*ROUND(G79,3),2)</f>
      </c>
      <c s="31" t="s">
        <v>55</v>
      </c>
      <c r="O79">
        <f>(I79*21)/100</f>
      </c>
      <c t="s">
        <v>26</v>
      </c>
    </row>
    <row r="80" spans="1:5" ht="12.75">
      <c r="A80" s="34" t="s">
        <v>56</v>
      </c>
      <c r="E80" s="35" t="s">
        <v>52</v>
      </c>
    </row>
    <row r="81" spans="1:5" ht="12.75">
      <c r="A81" s="36" t="s">
        <v>57</v>
      </c>
      <c r="E81" s="37" t="s">
        <v>87</v>
      </c>
    </row>
    <row r="82" spans="1:5" ht="76.5">
      <c r="A82" t="s">
        <v>59</v>
      </c>
      <c r="E82" s="35" t="s">
        <v>127</v>
      </c>
    </row>
    <row r="83" spans="1:16" ht="12.75">
      <c r="A83" s="25" t="s">
        <v>50</v>
      </c>
      <c s="29" t="s">
        <v>128</v>
      </c>
      <c s="29" t="s">
        <v>129</v>
      </c>
      <c s="25" t="s">
        <v>52</v>
      </c>
      <c s="30" t="s">
        <v>130</v>
      </c>
      <c s="31" t="s">
        <v>73</v>
      </c>
      <c s="32">
        <v>4</v>
      </c>
      <c s="33">
        <v>0</v>
      </c>
      <c s="33">
        <f>ROUND(ROUND(H83,2)*ROUND(G83,3),2)</f>
      </c>
      <c s="31" t="s">
        <v>55</v>
      </c>
      <c r="O83">
        <f>(I83*21)/100</f>
      </c>
      <c t="s">
        <v>26</v>
      </c>
    </row>
    <row r="84" spans="1:5" ht="12.75">
      <c r="A84" s="34" t="s">
        <v>56</v>
      </c>
      <c r="E84" s="35" t="s">
        <v>52</v>
      </c>
    </row>
    <row r="85" spans="1:5" ht="12.75">
      <c r="A85" s="36" t="s">
        <v>57</v>
      </c>
      <c r="E85" s="37" t="s">
        <v>52</v>
      </c>
    </row>
    <row r="86" spans="1:5" ht="25.5">
      <c r="A86" t="s">
        <v>59</v>
      </c>
      <c r="E86" s="35" t="s">
        <v>109</v>
      </c>
    </row>
    <row r="87" spans="1:16" ht="12.75">
      <c r="A87" s="25" t="s">
        <v>50</v>
      </c>
      <c s="29" t="s">
        <v>131</v>
      </c>
      <c s="29" t="s">
        <v>132</v>
      </c>
      <c s="25" t="s">
        <v>52</v>
      </c>
      <c s="30" t="s">
        <v>133</v>
      </c>
      <c s="31" t="s">
        <v>81</v>
      </c>
      <c s="32">
        <v>854</v>
      </c>
      <c s="33">
        <v>0</v>
      </c>
      <c s="33">
        <f>ROUND(ROUND(H87,2)*ROUND(G87,3),2)</f>
      </c>
      <c s="31" t="s">
        <v>55</v>
      </c>
      <c r="O87">
        <f>(I87*21)/100</f>
      </c>
      <c t="s">
        <v>26</v>
      </c>
    </row>
    <row r="88" spans="1:5" ht="12.75">
      <c r="A88" s="34" t="s">
        <v>56</v>
      </c>
      <c r="E88" s="35" t="s">
        <v>52</v>
      </c>
    </row>
    <row r="89" spans="1:5" ht="12.75">
      <c r="A89" s="36" t="s">
        <v>57</v>
      </c>
      <c r="E89" s="37" t="s">
        <v>113</v>
      </c>
    </row>
    <row r="90" spans="1:5" ht="25.5">
      <c r="A90" t="s">
        <v>59</v>
      </c>
      <c r="E90" s="35" t="s">
        <v>114</v>
      </c>
    </row>
    <row r="91" spans="1:16" ht="12.75">
      <c r="A91" s="25" t="s">
        <v>50</v>
      </c>
      <c s="29" t="s">
        <v>134</v>
      </c>
      <c s="29" t="s">
        <v>135</v>
      </c>
      <c s="25" t="s">
        <v>52</v>
      </c>
      <c s="30" t="s">
        <v>136</v>
      </c>
      <c s="31" t="s">
        <v>73</v>
      </c>
      <c s="32">
        <v>4</v>
      </c>
      <c s="33">
        <v>0</v>
      </c>
      <c s="33">
        <f>ROUND(ROUND(H91,2)*ROUND(G91,3),2)</f>
      </c>
      <c s="31" t="s">
        <v>55</v>
      </c>
      <c r="O91">
        <f>(I91*21)/100</f>
      </c>
      <c t="s">
        <v>26</v>
      </c>
    </row>
    <row r="92" spans="1:5" ht="12.75">
      <c r="A92" s="34" t="s">
        <v>56</v>
      </c>
      <c r="E92" s="35" t="s">
        <v>52</v>
      </c>
    </row>
    <row r="93" spans="1:5" ht="12.75">
      <c r="A93" s="36" t="s">
        <v>57</v>
      </c>
      <c r="E93" s="37" t="s">
        <v>87</v>
      </c>
    </row>
    <row r="94" spans="1:5" ht="63.75">
      <c r="A94" t="s">
        <v>59</v>
      </c>
      <c r="E94" s="35" t="s">
        <v>137</v>
      </c>
    </row>
    <row r="95" spans="1:16" ht="12.75">
      <c r="A95" s="25" t="s">
        <v>50</v>
      </c>
      <c s="29" t="s">
        <v>138</v>
      </c>
      <c s="29" t="s">
        <v>139</v>
      </c>
      <c s="25" t="s">
        <v>52</v>
      </c>
      <c s="30" t="s">
        <v>140</v>
      </c>
      <c s="31" t="s">
        <v>73</v>
      </c>
      <c s="32">
        <v>4</v>
      </c>
      <c s="33">
        <v>0</v>
      </c>
      <c s="33">
        <f>ROUND(ROUND(H95,2)*ROUND(G95,3),2)</f>
      </c>
      <c s="31" t="s">
        <v>55</v>
      </c>
      <c r="O95">
        <f>(I95*21)/100</f>
      </c>
      <c t="s">
        <v>26</v>
      </c>
    </row>
    <row r="96" spans="1:5" ht="12.75">
      <c r="A96" s="34" t="s">
        <v>56</v>
      </c>
      <c r="E96" s="35" t="s">
        <v>52</v>
      </c>
    </row>
    <row r="97" spans="1:5" ht="12.75">
      <c r="A97" s="36" t="s">
        <v>57</v>
      </c>
      <c r="E97" s="37" t="s">
        <v>52</v>
      </c>
    </row>
    <row r="98" spans="1:5" ht="25.5">
      <c r="A98" t="s">
        <v>59</v>
      </c>
      <c r="E98" s="35" t="s">
        <v>109</v>
      </c>
    </row>
    <row r="99" spans="1:16" ht="12.75">
      <c r="A99" s="25" t="s">
        <v>50</v>
      </c>
      <c s="29" t="s">
        <v>141</v>
      </c>
      <c s="29" t="s">
        <v>142</v>
      </c>
      <c s="25" t="s">
        <v>52</v>
      </c>
      <c s="30" t="s">
        <v>143</v>
      </c>
      <c s="31" t="s">
        <v>81</v>
      </c>
      <c s="32">
        <v>854</v>
      </c>
      <c s="33">
        <v>0</v>
      </c>
      <c s="33">
        <f>ROUND(ROUND(H99,2)*ROUND(G99,3),2)</f>
      </c>
      <c s="31" t="s">
        <v>55</v>
      </c>
      <c r="O99">
        <f>(I99*21)/100</f>
      </c>
      <c t="s">
        <v>26</v>
      </c>
    </row>
    <row r="100" spans="1:5" ht="12.75">
      <c r="A100" s="34" t="s">
        <v>56</v>
      </c>
      <c r="E100" s="35" t="s">
        <v>52</v>
      </c>
    </row>
    <row r="101" spans="1:5" ht="12.75">
      <c r="A101" s="36" t="s">
        <v>57</v>
      </c>
      <c r="E101" s="37" t="s">
        <v>94</v>
      </c>
    </row>
    <row r="102" spans="1:5" ht="25.5">
      <c r="A102" t="s">
        <v>59</v>
      </c>
      <c r="E102" s="35" t="s">
        <v>114</v>
      </c>
    </row>
    <row r="103" spans="1:16" ht="12.75">
      <c r="A103" s="25" t="s">
        <v>50</v>
      </c>
      <c s="29" t="s">
        <v>144</v>
      </c>
      <c s="29" t="s">
        <v>145</v>
      </c>
      <c s="25" t="s">
        <v>52</v>
      </c>
      <c s="30" t="s">
        <v>146</v>
      </c>
      <c s="31" t="s">
        <v>73</v>
      </c>
      <c s="32">
        <v>46</v>
      </c>
      <c s="33">
        <v>0</v>
      </c>
      <c s="33">
        <f>ROUND(ROUND(H103,2)*ROUND(G103,3),2)</f>
      </c>
      <c s="31" t="s">
        <v>55</v>
      </c>
      <c r="O103">
        <f>(I103*21)/100</f>
      </c>
      <c t="s">
        <v>26</v>
      </c>
    </row>
    <row r="104" spans="1:5" ht="12.75">
      <c r="A104" s="34" t="s">
        <v>56</v>
      </c>
      <c r="E104" s="35" t="s">
        <v>52</v>
      </c>
    </row>
    <row r="105" spans="1:5" ht="12.75">
      <c r="A105" s="36" t="s">
        <v>57</v>
      </c>
      <c r="E105" s="37" t="s">
        <v>147</v>
      </c>
    </row>
    <row r="106" spans="1:5" ht="63.75">
      <c r="A106" t="s">
        <v>59</v>
      </c>
      <c r="E106" s="35" t="s">
        <v>137</v>
      </c>
    </row>
    <row r="107" spans="1:16" ht="12.75">
      <c r="A107" s="25" t="s">
        <v>50</v>
      </c>
      <c s="29" t="s">
        <v>148</v>
      </c>
      <c s="29" t="s">
        <v>149</v>
      </c>
      <c s="25" t="s">
        <v>52</v>
      </c>
      <c s="30" t="s">
        <v>150</v>
      </c>
      <c s="31" t="s">
        <v>73</v>
      </c>
      <c s="32">
        <v>46</v>
      </c>
      <c s="33">
        <v>0</v>
      </c>
      <c s="33">
        <f>ROUND(ROUND(H107,2)*ROUND(G107,3),2)</f>
      </c>
      <c s="31" t="s">
        <v>55</v>
      </c>
      <c r="O107">
        <f>(I107*21)/100</f>
      </c>
      <c t="s">
        <v>26</v>
      </c>
    </row>
    <row r="108" spans="1:5" ht="12.75">
      <c r="A108" s="34" t="s">
        <v>56</v>
      </c>
      <c r="E108" s="35" t="s">
        <v>52</v>
      </c>
    </row>
    <row r="109" spans="1:5" ht="12.75">
      <c r="A109" s="36" t="s">
        <v>57</v>
      </c>
      <c r="E109" s="37" t="s">
        <v>52</v>
      </c>
    </row>
    <row r="110" spans="1:5" ht="25.5">
      <c r="A110" t="s">
        <v>59</v>
      </c>
      <c r="E110" s="35" t="s">
        <v>109</v>
      </c>
    </row>
    <row r="111" spans="1:16" ht="12.75">
      <c r="A111" s="25" t="s">
        <v>50</v>
      </c>
      <c s="29" t="s">
        <v>151</v>
      </c>
      <c s="29" t="s">
        <v>152</v>
      </c>
      <c s="25" t="s">
        <v>52</v>
      </c>
      <c s="30" t="s">
        <v>153</v>
      </c>
      <c s="31" t="s">
        <v>81</v>
      </c>
      <c s="32">
        <v>9821</v>
      </c>
      <c s="33">
        <v>0</v>
      </c>
      <c s="33">
        <f>ROUND(ROUND(H111,2)*ROUND(G111,3),2)</f>
      </c>
      <c s="31" t="s">
        <v>55</v>
      </c>
      <c r="O111">
        <f>(I111*21)/100</f>
      </c>
      <c t="s">
        <v>26</v>
      </c>
    </row>
    <row r="112" spans="1:5" ht="12.75">
      <c r="A112" s="34" t="s">
        <v>56</v>
      </c>
      <c r="E112" s="35" t="s">
        <v>52</v>
      </c>
    </row>
    <row r="113" spans="1:5" ht="12.75">
      <c r="A113" s="36" t="s">
        <v>57</v>
      </c>
      <c r="E113" s="37" t="s">
        <v>154</v>
      </c>
    </row>
    <row r="114" spans="1:5" ht="25.5">
      <c r="A114" t="s">
        <v>59</v>
      </c>
      <c r="E114" s="35" t="s">
        <v>114</v>
      </c>
    </row>
    <row r="115" spans="1:16" ht="12.75">
      <c r="A115" s="25" t="s">
        <v>50</v>
      </c>
      <c s="29" t="s">
        <v>155</v>
      </c>
      <c s="29" t="s">
        <v>156</v>
      </c>
      <c s="25" t="s">
        <v>52</v>
      </c>
      <c s="30" t="s">
        <v>157</v>
      </c>
      <c s="31" t="s">
        <v>158</v>
      </c>
      <c s="32">
        <v>458</v>
      </c>
      <c s="33">
        <v>0</v>
      </c>
      <c s="33">
        <f>ROUND(ROUND(H115,2)*ROUND(G115,3),2)</f>
      </c>
      <c s="31" t="s">
        <v>55</v>
      </c>
      <c r="O115">
        <f>(I115*21)/100</f>
      </c>
      <c t="s">
        <v>26</v>
      </c>
    </row>
    <row r="116" spans="1:5" ht="12.75">
      <c r="A116" s="34" t="s">
        <v>56</v>
      </c>
      <c r="E116" s="35" t="s">
        <v>52</v>
      </c>
    </row>
    <row r="117" spans="1:5" ht="12.75">
      <c r="A117" s="36" t="s">
        <v>57</v>
      </c>
      <c r="E117" s="37" t="s">
        <v>159</v>
      </c>
    </row>
    <row r="118" spans="1:5" ht="63.75">
      <c r="A118" t="s">
        <v>59</v>
      </c>
      <c r="E118" s="35" t="s">
        <v>137</v>
      </c>
    </row>
    <row r="119" spans="1:16" ht="12.75">
      <c r="A119" s="25" t="s">
        <v>50</v>
      </c>
      <c s="29" t="s">
        <v>160</v>
      </c>
      <c s="29" t="s">
        <v>161</v>
      </c>
      <c s="25" t="s">
        <v>52</v>
      </c>
      <c s="30" t="s">
        <v>162</v>
      </c>
      <c s="31" t="s">
        <v>158</v>
      </c>
      <c s="32">
        <v>458</v>
      </c>
      <c s="33">
        <v>0</v>
      </c>
      <c s="33">
        <f>ROUND(ROUND(H119,2)*ROUND(G119,3),2)</f>
      </c>
      <c s="31" t="s">
        <v>55</v>
      </c>
      <c r="O119">
        <f>(I119*21)/100</f>
      </c>
      <c t="s">
        <v>26</v>
      </c>
    </row>
    <row r="120" spans="1:5" ht="12.75">
      <c r="A120" s="34" t="s">
        <v>56</v>
      </c>
      <c r="E120" s="35" t="s">
        <v>52</v>
      </c>
    </row>
    <row r="121" spans="1:5" ht="12.75">
      <c r="A121" s="36" t="s">
        <v>57</v>
      </c>
      <c r="E121" s="37" t="s">
        <v>52</v>
      </c>
    </row>
    <row r="122" spans="1:5" ht="25.5">
      <c r="A122" t="s">
        <v>59</v>
      </c>
      <c r="E122" s="35" t="s">
        <v>109</v>
      </c>
    </row>
    <row r="123" spans="1:16" ht="12.75">
      <c r="A123" s="25" t="s">
        <v>50</v>
      </c>
      <c s="29" t="s">
        <v>163</v>
      </c>
      <c s="29" t="s">
        <v>164</v>
      </c>
      <c s="25" t="s">
        <v>52</v>
      </c>
      <c s="30" t="s">
        <v>165</v>
      </c>
      <c s="31" t="s">
        <v>166</v>
      </c>
      <c s="32">
        <v>97783</v>
      </c>
      <c s="33">
        <v>0</v>
      </c>
      <c s="33">
        <f>ROUND(ROUND(H123,2)*ROUND(G123,3),2)</f>
      </c>
      <c s="31" t="s">
        <v>55</v>
      </c>
      <c r="O123">
        <f>(I123*21)/100</f>
      </c>
      <c t="s">
        <v>26</v>
      </c>
    </row>
    <row r="124" spans="1:5" ht="12.75">
      <c r="A124" s="34" t="s">
        <v>56</v>
      </c>
      <c r="E124" s="35" t="s">
        <v>52</v>
      </c>
    </row>
    <row r="125" spans="1:5" ht="12.75">
      <c r="A125" s="36" t="s">
        <v>57</v>
      </c>
      <c r="E125" s="37" t="s">
        <v>167</v>
      </c>
    </row>
    <row r="126" spans="1:5" ht="25.5">
      <c r="A126" t="s">
        <v>59</v>
      </c>
      <c r="E126" s="35" t="s">
        <v>168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0+O8+O17+O70+O111+O132+O153+O190+O203+O224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171</v>
      </c>
      <c s="41">
        <f>0+I8+I17+I70+I111+I132+I153+I190+I203+I224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171</v>
      </c>
      <c s="6"/>
      <c s="18" t="s">
        <v>172</v>
      </c>
      <c s="16" t="s">
        <v>169</v>
      </c>
      <c s="16" t="s">
        <v>170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173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50</v>
      </c>
      <c s="29" t="s">
        <v>32</v>
      </c>
      <c s="29" t="s">
        <v>174</v>
      </c>
      <c s="25" t="s">
        <v>175</v>
      </c>
      <c s="30" t="s">
        <v>176</v>
      </c>
      <c s="31" t="s">
        <v>177</v>
      </c>
      <c s="32">
        <v>349.776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52</v>
      </c>
    </row>
    <row r="11" spans="1:5" ht="12.75">
      <c r="A11" s="36" t="s">
        <v>57</v>
      </c>
      <c r="E11" s="37" t="s">
        <v>178</v>
      </c>
    </row>
    <row r="12" spans="1:5" ht="25.5">
      <c r="A12" t="s">
        <v>59</v>
      </c>
      <c r="E12" s="35" t="s">
        <v>179</v>
      </c>
    </row>
    <row r="13" spans="1:16" ht="12.75">
      <c r="A13" s="25" t="s">
        <v>50</v>
      </c>
      <c s="29" t="s">
        <v>26</v>
      </c>
      <c s="29" t="s">
        <v>174</v>
      </c>
      <c s="25" t="s">
        <v>180</v>
      </c>
      <c s="30" t="s">
        <v>176</v>
      </c>
      <c s="31" t="s">
        <v>177</v>
      </c>
      <c s="32">
        <v>4719.728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52</v>
      </c>
    </row>
    <row r="15" spans="1:5" ht="38.25">
      <c r="A15" s="36" t="s">
        <v>57</v>
      </c>
      <c r="E15" s="37" t="s">
        <v>181</v>
      </c>
    </row>
    <row r="16" spans="1:5" ht="25.5">
      <c r="A16" t="s">
        <v>59</v>
      </c>
      <c r="E16" s="35" t="s">
        <v>179</v>
      </c>
    </row>
    <row r="17" spans="1:18" ht="12.75" customHeight="1">
      <c r="A17" s="6" t="s">
        <v>48</v>
      </c>
      <c s="6"/>
      <c s="39" t="s">
        <v>32</v>
      </c>
      <c s="6"/>
      <c s="27" t="s">
        <v>49</v>
      </c>
      <c s="6"/>
      <c s="6"/>
      <c s="6"/>
      <c s="40">
        <f>0+Q17</f>
      </c>
      <c s="6"/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25" t="s">
        <v>50</v>
      </c>
      <c s="29" t="s">
        <v>25</v>
      </c>
      <c s="29" t="s">
        <v>182</v>
      </c>
      <c s="25" t="s">
        <v>52</v>
      </c>
      <c s="30" t="s">
        <v>183</v>
      </c>
      <c s="31" t="s">
        <v>73</v>
      </c>
      <c s="32">
        <v>82</v>
      </c>
      <c s="33">
        <v>0</v>
      </c>
      <c s="33">
        <f>ROUND(ROUND(H18,2)*ROUND(G18,3),2)</f>
      </c>
      <c s="31" t="s">
        <v>55</v>
      </c>
      <c r="O18">
        <f>(I18*21)/100</f>
      </c>
      <c t="s">
        <v>26</v>
      </c>
    </row>
    <row r="19" spans="1:5" ht="12.75">
      <c r="A19" s="34" t="s">
        <v>56</v>
      </c>
      <c r="E19" s="35" t="s">
        <v>52</v>
      </c>
    </row>
    <row r="20" spans="1:5" ht="12.75">
      <c r="A20" s="36" t="s">
        <v>57</v>
      </c>
      <c r="E20" s="37" t="s">
        <v>184</v>
      </c>
    </row>
    <row r="21" spans="1:5" ht="165.75">
      <c r="A21" t="s">
        <v>59</v>
      </c>
      <c r="E21" s="35" t="s">
        <v>185</v>
      </c>
    </row>
    <row r="22" spans="1:16" ht="25.5">
      <c r="A22" s="25" t="s">
        <v>50</v>
      </c>
      <c s="29" t="s">
        <v>36</v>
      </c>
      <c s="29" t="s">
        <v>186</v>
      </c>
      <c s="25" t="s">
        <v>52</v>
      </c>
      <c s="30" t="s">
        <v>187</v>
      </c>
      <c s="31" t="s">
        <v>54</v>
      </c>
      <c s="32">
        <v>450.63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52</v>
      </c>
    </row>
    <row r="24" spans="1:5" ht="25.5">
      <c r="A24" s="36" t="s">
        <v>57</v>
      </c>
      <c r="E24" s="37" t="s">
        <v>188</v>
      </c>
    </row>
    <row r="25" spans="1:5" ht="63.75">
      <c r="A25" t="s">
        <v>59</v>
      </c>
      <c r="E25" s="35" t="s">
        <v>60</v>
      </c>
    </row>
    <row r="26" spans="1:16" ht="12.75">
      <c r="A26" s="25" t="s">
        <v>50</v>
      </c>
      <c s="29" t="s">
        <v>38</v>
      </c>
      <c s="29" t="s">
        <v>189</v>
      </c>
      <c s="25" t="s">
        <v>52</v>
      </c>
      <c s="30" t="s">
        <v>190</v>
      </c>
      <c s="31" t="s">
        <v>54</v>
      </c>
      <c s="32">
        <v>145.74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52</v>
      </c>
    </row>
    <row r="28" spans="1:5" ht="25.5">
      <c r="A28" s="36" t="s">
        <v>57</v>
      </c>
      <c r="E28" s="37" t="s">
        <v>191</v>
      </c>
    </row>
    <row r="29" spans="1:5" ht="63.75">
      <c r="A29" t="s">
        <v>59</v>
      </c>
      <c r="E29" s="35" t="s">
        <v>60</v>
      </c>
    </row>
    <row r="30" spans="1:16" ht="12.75">
      <c r="A30" s="25" t="s">
        <v>50</v>
      </c>
      <c s="29" t="s">
        <v>40</v>
      </c>
      <c s="29" t="s">
        <v>192</v>
      </c>
      <c s="25" t="s">
        <v>52</v>
      </c>
      <c s="30" t="s">
        <v>193</v>
      </c>
      <c s="31" t="s">
        <v>194</v>
      </c>
      <c s="32">
        <v>5760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52</v>
      </c>
    </row>
    <row r="32" spans="1:5" ht="12.75">
      <c r="A32" s="36" t="s">
        <v>57</v>
      </c>
      <c r="E32" s="37" t="s">
        <v>195</v>
      </c>
    </row>
    <row r="33" spans="1:5" ht="38.25">
      <c r="A33" t="s">
        <v>59</v>
      </c>
      <c r="E33" s="35" t="s">
        <v>196</v>
      </c>
    </row>
    <row r="34" spans="1:16" ht="12.75">
      <c r="A34" s="25" t="s">
        <v>50</v>
      </c>
      <c s="29" t="s">
        <v>84</v>
      </c>
      <c s="29" t="s">
        <v>197</v>
      </c>
      <c s="25" t="s">
        <v>52</v>
      </c>
      <c s="30" t="s">
        <v>198</v>
      </c>
      <c s="31" t="s">
        <v>54</v>
      </c>
      <c s="32">
        <v>370.049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199</v>
      </c>
    </row>
    <row r="36" spans="1:5" ht="63.75">
      <c r="A36" s="36" t="s">
        <v>57</v>
      </c>
      <c r="E36" s="37" t="s">
        <v>200</v>
      </c>
    </row>
    <row r="37" spans="1:5" ht="38.25">
      <c r="A37" t="s">
        <v>59</v>
      </c>
      <c r="E37" s="35" t="s">
        <v>201</v>
      </c>
    </row>
    <row r="38" spans="1:16" ht="12.75">
      <c r="A38" s="25" t="s">
        <v>50</v>
      </c>
      <c s="29" t="s">
        <v>89</v>
      </c>
      <c s="29" t="s">
        <v>202</v>
      </c>
      <c s="25" t="s">
        <v>52</v>
      </c>
      <c s="30" t="s">
        <v>203</v>
      </c>
      <c s="31" t="s">
        <v>54</v>
      </c>
      <c s="32">
        <v>1799.546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52</v>
      </c>
    </row>
    <row r="40" spans="1:5" ht="38.25">
      <c r="A40" s="36" t="s">
        <v>57</v>
      </c>
      <c r="E40" s="37" t="s">
        <v>204</v>
      </c>
    </row>
    <row r="41" spans="1:5" ht="369.75">
      <c r="A41" t="s">
        <v>59</v>
      </c>
      <c r="E41" s="35" t="s">
        <v>205</v>
      </c>
    </row>
    <row r="42" spans="1:16" ht="12.75">
      <c r="A42" s="25" t="s">
        <v>50</v>
      </c>
      <c s="29" t="s">
        <v>43</v>
      </c>
      <c s="29" t="s">
        <v>206</v>
      </c>
      <c s="25" t="s">
        <v>52</v>
      </c>
      <c s="30" t="s">
        <v>207</v>
      </c>
      <c s="31" t="s">
        <v>54</v>
      </c>
      <c s="32">
        <v>2786.657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52</v>
      </c>
    </row>
    <row r="44" spans="1:5" ht="63.75">
      <c r="A44" s="36" t="s">
        <v>57</v>
      </c>
      <c r="E44" s="37" t="s">
        <v>208</v>
      </c>
    </row>
    <row r="45" spans="1:5" ht="318.75">
      <c r="A45" t="s">
        <v>59</v>
      </c>
      <c r="E45" s="35" t="s">
        <v>209</v>
      </c>
    </row>
    <row r="46" spans="1:16" ht="12.75">
      <c r="A46" s="25" t="s">
        <v>50</v>
      </c>
      <c s="29" t="s">
        <v>45</v>
      </c>
      <c s="29" t="s">
        <v>210</v>
      </c>
      <c s="25" t="s">
        <v>52</v>
      </c>
      <c s="30" t="s">
        <v>211</v>
      </c>
      <c s="31" t="s">
        <v>54</v>
      </c>
      <c s="32">
        <v>1620.823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52</v>
      </c>
    </row>
    <row r="48" spans="1:5" ht="63.75">
      <c r="A48" s="36" t="s">
        <v>57</v>
      </c>
      <c r="E48" s="37" t="s">
        <v>212</v>
      </c>
    </row>
    <row r="49" spans="1:5" ht="191.25">
      <c r="A49" t="s">
        <v>59</v>
      </c>
      <c r="E49" s="35" t="s">
        <v>213</v>
      </c>
    </row>
    <row r="50" spans="1:16" ht="12.75">
      <c r="A50" s="25" t="s">
        <v>50</v>
      </c>
      <c s="29" t="s">
        <v>47</v>
      </c>
      <c s="29" t="s">
        <v>214</v>
      </c>
      <c s="25" t="s">
        <v>52</v>
      </c>
      <c s="30" t="s">
        <v>215</v>
      </c>
      <c s="31" t="s">
        <v>54</v>
      </c>
      <c s="32">
        <v>1433.593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52</v>
      </c>
    </row>
    <row r="52" spans="1:5" ht="127.5">
      <c r="A52" s="36" t="s">
        <v>57</v>
      </c>
      <c r="E52" s="37" t="s">
        <v>216</v>
      </c>
    </row>
    <row r="53" spans="1:5" ht="229.5">
      <c r="A53" t="s">
        <v>59</v>
      </c>
      <c r="E53" s="35" t="s">
        <v>217</v>
      </c>
    </row>
    <row r="54" spans="1:16" ht="12.75">
      <c r="A54" s="25" t="s">
        <v>50</v>
      </c>
      <c s="29" t="s">
        <v>102</v>
      </c>
      <c s="29" t="s">
        <v>218</v>
      </c>
      <c s="25" t="s">
        <v>52</v>
      </c>
      <c s="30" t="s">
        <v>219</v>
      </c>
      <c s="31" t="s">
        <v>54</v>
      </c>
      <c s="32">
        <v>1511.135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52</v>
      </c>
    </row>
    <row r="56" spans="1:5" ht="76.5">
      <c r="A56" s="36" t="s">
        <v>57</v>
      </c>
      <c r="E56" s="37" t="s">
        <v>220</v>
      </c>
    </row>
    <row r="57" spans="1:5" ht="255">
      <c r="A57" t="s">
        <v>59</v>
      </c>
      <c r="E57" s="35" t="s">
        <v>221</v>
      </c>
    </row>
    <row r="58" spans="1:16" ht="12.75">
      <c r="A58" s="25" t="s">
        <v>50</v>
      </c>
      <c s="29" t="s">
        <v>106</v>
      </c>
      <c s="29" t="s">
        <v>222</v>
      </c>
      <c s="25" t="s">
        <v>52</v>
      </c>
      <c s="30" t="s">
        <v>223</v>
      </c>
      <c s="31" t="s">
        <v>64</v>
      </c>
      <c s="32">
        <v>2251.2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52</v>
      </c>
    </row>
    <row r="60" spans="1:5" ht="12.75">
      <c r="A60" s="36" t="s">
        <v>57</v>
      </c>
      <c r="E60" s="37" t="s">
        <v>224</v>
      </c>
    </row>
    <row r="61" spans="1:5" ht="25.5">
      <c r="A61" t="s">
        <v>59</v>
      </c>
      <c r="E61" s="35" t="s">
        <v>225</v>
      </c>
    </row>
    <row r="62" spans="1:16" ht="12.75">
      <c r="A62" s="25" t="s">
        <v>50</v>
      </c>
      <c s="29" t="s">
        <v>110</v>
      </c>
      <c s="29" t="s">
        <v>226</v>
      </c>
      <c s="25" t="s">
        <v>52</v>
      </c>
      <c s="30" t="s">
        <v>227</v>
      </c>
      <c s="31" t="s">
        <v>64</v>
      </c>
      <c s="32">
        <v>1022.9</v>
      </c>
      <c s="33">
        <v>0</v>
      </c>
      <c s="33">
        <f>ROUND(ROUND(H62,2)*ROUND(G62,3),2)</f>
      </c>
      <c s="31" t="s">
        <v>55</v>
      </c>
      <c r="O62">
        <f>(I62*21)/100</f>
      </c>
      <c t="s">
        <v>26</v>
      </c>
    </row>
    <row r="63" spans="1:5" ht="12.75">
      <c r="A63" s="34" t="s">
        <v>56</v>
      </c>
      <c r="E63" s="35" t="s">
        <v>52</v>
      </c>
    </row>
    <row r="64" spans="1:5" ht="25.5">
      <c r="A64" s="36" t="s">
        <v>57</v>
      </c>
      <c r="E64" s="37" t="s">
        <v>228</v>
      </c>
    </row>
    <row r="65" spans="1:5" ht="38.25">
      <c r="A65" t="s">
        <v>59</v>
      </c>
      <c r="E65" s="35" t="s">
        <v>229</v>
      </c>
    </row>
    <row r="66" spans="1:16" ht="12.75">
      <c r="A66" s="25" t="s">
        <v>50</v>
      </c>
      <c s="29" t="s">
        <v>115</v>
      </c>
      <c s="29" t="s">
        <v>230</v>
      </c>
      <c s="25" t="s">
        <v>52</v>
      </c>
      <c s="30" t="s">
        <v>231</v>
      </c>
      <c s="31" t="s">
        <v>64</v>
      </c>
      <c s="32">
        <v>1022.9</v>
      </c>
      <c s="33">
        <v>0</v>
      </c>
      <c s="33">
        <f>ROUND(ROUND(H66,2)*ROUND(G66,3),2)</f>
      </c>
      <c s="31" t="s">
        <v>55</v>
      </c>
      <c r="O66">
        <f>(I66*21)/100</f>
      </c>
      <c t="s">
        <v>26</v>
      </c>
    </row>
    <row r="67" spans="1:5" ht="12.75">
      <c r="A67" s="34" t="s">
        <v>56</v>
      </c>
      <c r="E67" s="35" t="s">
        <v>52</v>
      </c>
    </row>
    <row r="68" spans="1:5" ht="25.5">
      <c r="A68" s="36" t="s">
        <v>57</v>
      </c>
      <c r="E68" s="37" t="s">
        <v>228</v>
      </c>
    </row>
    <row r="69" spans="1:5" ht="25.5">
      <c r="A69" t="s">
        <v>59</v>
      </c>
      <c r="E69" s="35" t="s">
        <v>232</v>
      </c>
    </row>
    <row r="70" spans="1:18" ht="12.75" customHeight="1">
      <c r="A70" s="6" t="s">
        <v>48</v>
      </c>
      <c s="6"/>
      <c s="39" t="s">
        <v>26</v>
      </c>
      <c s="6"/>
      <c s="27" t="s">
        <v>233</v>
      </c>
      <c s="6"/>
      <c s="6"/>
      <c s="6"/>
      <c s="40">
        <f>0+Q70</f>
      </c>
      <c s="6"/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25" t="s">
        <v>50</v>
      </c>
      <c s="29" t="s">
        <v>118</v>
      </c>
      <c s="29" t="s">
        <v>234</v>
      </c>
      <c s="25" t="s">
        <v>52</v>
      </c>
      <c s="30" t="s">
        <v>235</v>
      </c>
      <c s="31" t="s">
        <v>158</v>
      </c>
      <c s="32">
        <v>296</v>
      </c>
      <c s="33">
        <v>0</v>
      </c>
      <c s="33">
        <f>ROUND(ROUND(H71,2)*ROUND(G71,3),2)</f>
      </c>
      <c s="31" t="s">
        <v>55</v>
      </c>
      <c r="O71">
        <f>(I71*21)/100</f>
      </c>
      <c t="s">
        <v>26</v>
      </c>
    </row>
    <row r="72" spans="1:5" ht="12.75">
      <c r="A72" s="34" t="s">
        <v>56</v>
      </c>
      <c r="E72" s="35" t="s">
        <v>52</v>
      </c>
    </row>
    <row r="73" spans="1:5" ht="12.75">
      <c r="A73" s="36" t="s">
        <v>57</v>
      </c>
      <c r="E73" s="37" t="s">
        <v>236</v>
      </c>
    </row>
    <row r="74" spans="1:5" ht="165.75">
      <c r="A74" t="s">
        <v>59</v>
      </c>
      <c r="E74" s="35" t="s">
        <v>237</v>
      </c>
    </row>
    <row r="75" spans="1:16" ht="12.75">
      <c r="A75" s="25" t="s">
        <v>50</v>
      </c>
      <c s="29" t="s">
        <v>121</v>
      </c>
      <c s="29" t="s">
        <v>238</v>
      </c>
      <c s="25" t="s">
        <v>52</v>
      </c>
      <c s="30" t="s">
        <v>239</v>
      </c>
      <c s="31" t="s">
        <v>158</v>
      </c>
      <c s="32">
        <v>4004</v>
      </c>
      <c s="33">
        <v>0</v>
      </c>
      <c s="33">
        <f>ROUND(ROUND(H75,2)*ROUND(G75,3),2)</f>
      </c>
      <c s="31" t="s">
        <v>55</v>
      </c>
      <c r="O75">
        <f>(I75*21)/100</f>
      </c>
      <c t="s">
        <v>26</v>
      </c>
    </row>
    <row r="76" spans="1:5" ht="12.75">
      <c r="A76" s="34" t="s">
        <v>56</v>
      </c>
      <c r="E76" s="35" t="s">
        <v>52</v>
      </c>
    </row>
    <row r="77" spans="1:5" ht="12.75">
      <c r="A77" s="36" t="s">
        <v>57</v>
      </c>
      <c r="E77" s="37" t="s">
        <v>240</v>
      </c>
    </row>
    <row r="78" spans="1:5" ht="51">
      <c r="A78" t="s">
        <v>59</v>
      </c>
      <c r="E78" s="35" t="s">
        <v>241</v>
      </c>
    </row>
    <row r="79" spans="1:16" ht="12.75">
      <c r="A79" s="25" t="s">
        <v>50</v>
      </c>
      <c s="29" t="s">
        <v>124</v>
      </c>
      <c s="29" t="s">
        <v>242</v>
      </c>
      <c s="25" t="s">
        <v>52</v>
      </c>
      <c s="30" t="s">
        <v>243</v>
      </c>
      <c s="31" t="s">
        <v>158</v>
      </c>
      <c s="32">
        <v>1920</v>
      </c>
      <c s="33">
        <v>0</v>
      </c>
      <c s="33">
        <f>ROUND(ROUND(H79,2)*ROUND(G79,3),2)</f>
      </c>
      <c s="31" t="s">
        <v>55</v>
      </c>
      <c r="O79">
        <f>(I79*21)/100</f>
      </c>
      <c t="s">
        <v>26</v>
      </c>
    </row>
    <row r="80" spans="1:5" ht="12.75">
      <c r="A80" s="34" t="s">
        <v>56</v>
      </c>
      <c r="E80" s="35" t="s">
        <v>52</v>
      </c>
    </row>
    <row r="81" spans="1:5" ht="12.75">
      <c r="A81" s="36" t="s">
        <v>57</v>
      </c>
      <c r="E81" s="37" t="s">
        <v>244</v>
      </c>
    </row>
    <row r="82" spans="1:5" ht="63.75">
      <c r="A82" t="s">
        <v>59</v>
      </c>
      <c r="E82" s="35" t="s">
        <v>245</v>
      </c>
    </row>
    <row r="83" spans="1:16" ht="25.5">
      <c r="A83" s="25" t="s">
        <v>50</v>
      </c>
      <c s="29" t="s">
        <v>128</v>
      </c>
      <c s="29" t="s">
        <v>246</v>
      </c>
      <c s="25" t="s">
        <v>52</v>
      </c>
      <c s="30" t="s">
        <v>247</v>
      </c>
      <c s="31" t="s">
        <v>158</v>
      </c>
      <c s="32">
        <v>4004</v>
      </c>
      <c s="33">
        <v>0</v>
      </c>
      <c s="33">
        <f>ROUND(ROUND(H83,2)*ROUND(G83,3),2)</f>
      </c>
      <c s="31" t="s">
        <v>55</v>
      </c>
      <c r="O83">
        <f>(I83*21)/100</f>
      </c>
      <c t="s">
        <v>26</v>
      </c>
    </row>
    <row r="84" spans="1:5" ht="12.75">
      <c r="A84" s="34" t="s">
        <v>56</v>
      </c>
      <c r="E84" s="35" t="s">
        <v>52</v>
      </c>
    </row>
    <row r="85" spans="1:5" ht="12.75">
      <c r="A85" s="36" t="s">
        <v>57</v>
      </c>
      <c r="E85" s="37" t="s">
        <v>248</v>
      </c>
    </row>
    <row r="86" spans="1:5" ht="63.75">
      <c r="A86" t="s">
        <v>59</v>
      </c>
      <c r="E86" s="35" t="s">
        <v>245</v>
      </c>
    </row>
    <row r="87" spans="1:16" ht="12.75">
      <c r="A87" s="25" t="s">
        <v>50</v>
      </c>
      <c s="29" t="s">
        <v>131</v>
      </c>
      <c s="29" t="s">
        <v>249</v>
      </c>
      <c s="25" t="s">
        <v>52</v>
      </c>
      <c s="30" t="s">
        <v>250</v>
      </c>
      <c s="31" t="s">
        <v>54</v>
      </c>
      <c s="32">
        <v>549.768</v>
      </c>
      <c s="33">
        <v>0</v>
      </c>
      <c s="33">
        <f>ROUND(ROUND(H87,2)*ROUND(G87,3),2)</f>
      </c>
      <c s="31" t="s">
        <v>55</v>
      </c>
      <c r="O87">
        <f>(I87*21)/100</f>
      </c>
      <c t="s">
        <v>26</v>
      </c>
    </row>
    <row r="88" spans="1:5" ht="12.75">
      <c r="A88" s="34" t="s">
        <v>56</v>
      </c>
      <c r="E88" s="35" t="s">
        <v>52</v>
      </c>
    </row>
    <row r="89" spans="1:5" ht="12.75">
      <c r="A89" s="36" t="s">
        <v>57</v>
      </c>
      <c r="E89" s="37" t="s">
        <v>251</v>
      </c>
    </row>
    <row r="90" spans="1:5" ht="369.75">
      <c r="A90" t="s">
        <v>59</v>
      </c>
      <c r="E90" s="35" t="s">
        <v>252</v>
      </c>
    </row>
    <row r="91" spans="1:16" ht="12.75">
      <c r="A91" s="25" t="s">
        <v>50</v>
      </c>
      <c s="29" t="s">
        <v>134</v>
      </c>
      <c s="29" t="s">
        <v>253</v>
      </c>
      <c s="25" t="s">
        <v>52</v>
      </c>
      <c s="30" t="s">
        <v>254</v>
      </c>
      <c s="31" t="s">
        <v>177</v>
      </c>
      <c s="32">
        <v>93.461</v>
      </c>
      <c s="33">
        <v>0</v>
      </c>
      <c s="33">
        <f>ROUND(ROUND(H91,2)*ROUND(G91,3),2)</f>
      </c>
      <c s="31" t="s">
        <v>55</v>
      </c>
      <c r="O91">
        <f>(I91*21)/100</f>
      </c>
      <c t="s">
        <v>26</v>
      </c>
    </row>
    <row r="92" spans="1:5" ht="12.75">
      <c r="A92" s="34" t="s">
        <v>56</v>
      </c>
      <c r="E92" s="35" t="s">
        <v>52</v>
      </c>
    </row>
    <row r="93" spans="1:5" ht="12.75">
      <c r="A93" s="36" t="s">
        <v>57</v>
      </c>
      <c r="E93" s="37" t="s">
        <v>255</v>
      </c>
    </row>
    <row r="94" spans="1:5" ht="267.75">
      <c r="A94" t="s">
        <v>59</v>
      </c>
      <c r="E94" s="35" t="s">
        <v>256</v>
      </c>
    </row>
    <row r="95" spans="1:16" ht="12.75">
      <c r="A95" s="25" t="s">
        <v>50</v>
      </c>
      <c s="29" t="s">
        <v>138</v>
      </c>
      <c s="29" t="s">
        <v>257</v>
      </c>
      <c s="25" t="s">
        <v>52</v>
      </c>
      <c s="30" t="s">
        <v>258</v>
      </c>
      <c s="31" t="s">
        <v>73</v>
      </c>
      <c s="32">
        <v>384</v>
      </c>
      <c s="33">
        <v>0</v>
      </c>
      <c s="33">
        <f>ROUND(ROUND(H95,2)*ROUND(G95,3),2)</f>
      </c>
      <c s="31" t="s">
        <v>55</v>
      </c>
      <c r="O95">
        <f>(I95*21)/100</f>
      </c>
      <c t="s">
        <v>26</v>
      </c>
    </row>
    <row r="96" spans="1:5" ht="38.25">
      <c r="A96" s="34" t="s">
        <v>56</v>
      </c>
      <c r="E96" s="35" t="s">
        <v>259</v>
      </c>
    </row>
    <row r="97" spans="1:5" ht="12.75">
      <c r="A97" s="36" t="s">
        <v>57</v>
      </c>
      <c r="E97" s="37" t="s">
        <v>260</v>
      </c>
    </row>
    <row r="98" spans="1:5" ht="38.25">
      <c r="A98" t="s">
        <v>59</v>
      </c>
      <c r="E98" s="35" t="s">
        <v>261</v>
      </c>
    </row>
    <row r="99" spans="1:16" ht="12.75">
      <c r="A99" s="25" t="s">
        <v>50</v>
      </c>
      <c s="29" t="s">
        <v>141</v>
      </c>
      <c s="29" t="s">
        <v>262</v>
      </c>
      <c s="25" t="s">
        <v>52</v>
      </c>
      <c s="30" t="s">
        <v>263</v>
      </c>
      <c s="31" t="s">
        <v>54</v>
      </c>
      <c s="32">
        <v>109.849</v>
      </c>
      <c s="33">
        <v>0</v>
      </c>
      <c s="33">
        <f>ROUND(ROUND(H99,2)*ROUND(G99,3),2)</f>
      </c>
      <c s="31" t="s">
        <v>55</v>
      </c>
      <c r="O99">
        <f>(I99*21)/100</f>
      </c>
      <c t="s">
        <v>26</v>
      </c>
    </row>
    <row r="100" spans="1:5" ht="12.75">
      <c r="A100" s="34" t="s">
        <v>56</v>
      </c>
      <c r="E100" s="35" t="s">
        <v>52</v>
      </c>
    </row>
    <row r="101" spans="1:5" ht="12.75">
      <c r="A101" s="36" t="s">
        <v>57</v>
      </c>
      <c r="E101" s="37" t="s">
        <v>264</v>
      </c>
    </row>
    <row r="102" spans="1:5" ht="369.75">
      <c r="A102" t="s">
        <v>59</v>
      </c>
      <c r="E102" s="35" t="s">
        <v>252</v>
      </c>
    </row>
    <row r="103" spans="1:16" ht="12.75">
      <c r="A103" s="25" t="s">
        <v>50</v>
      </c>
      <c s="29" t="s">
        <v>144</v>
      </c>
      <c s="29" t="s">
        <v>265</v>
      </c>
      <c s="25" t="s">
        <v>52</v>
      </c>
      <c s="30" t="s">
        <v>266</v>
      </c>
      <c s="31" t="s">
        <v>177</v>
      </c>
      <c s="32">
        <v>4.028</v>
      </c>
      <c s="33">
        <v>0</v>
      </c>
      <c s="33">
        <f>ROUND(ROUND(H103,2)*ROUND(G103,3),2)</f>
      </c>
      <c s="31" t="s">
        <v>55</v>
      </c>
      <c r="O103">
        <f>(I103*21)/100</f>
      </c>
      <c t="s">
        <v>26</v>
      </c>
    </row>
    <row r="104" spans="1:5" ht="12.75">
      <c r="A104" s="34" t="s">
        <v>56</v>
      </c>
      <c r="E104" s="35" t="s">
        <v>52</v>
      </c>
    </row>
    <row r="105" spans="1:5" ht="25.5">
      <c r="A105" s="36" t="s">
        <v>57</v>
      </c>
      <c r="E105" s="37" t="s">
        <v>267</v>
      </c>
    </row>
    <row r="106" spans="1:5" ht="280.5">
      <c r="A106" t="s">
        <v>59</v>
      </c>
      <c r="E106" s="35" t="s">
        <v>268</v>
      </c>
    </row>
    <row r="107" spans="1:16" ht="12.75">
      <c r="A107" s="25" t="s">
        <v>50</v>
      </c>
      <c s="29" t="s">
        <v>148</v>
      </c>
      <c s="29" t="s">
        <v>269</v>
      </c>
      <c s="25" t="s">
        <v>52</v>
      </c>
      <c s="30" t="s">
        <v>270</v>
      </c>
      <c s="31" t="s">
        <v>64</v>
      </c>
      <c s="32">
        <v>30</v>
      </c>
      <c s="33">
        <v>0</v>
      </c>
      <c s="33">
        <f>ROUND(ROUND(H107,2)*ROUND(G107,3),2)</f>
      </c>
      <c s="31" t="s">
        <v>55</v>
      </c>
      <c r="O107">
        <f>(I107*21)/100</f>
      </c>
      <c t="s">
        <v>26</v>
      </c>
    </row>
    <row r="108" spans="1:5" ht="38.25">
      <c r="A108" s="34" t="s">
        <v>56</v>
      </c>
      <c r="E108" s="35" t="s">
        <v>271</v>
      </c>
    </row>
    <row r="109" spans="1:5" ht="12.75">
      <c r="A109" s="36" t="s">
        <v>57</v>
      </c>
      <c r="E109" s="37" t="s">
        <v>272</v>
      </c>
    </row>
    <row r="110" spans="1:5" ht="102">
      <c r="A110" t="s">
        <v>59</v>
      </c>
      <c r="E110" s="35" t="s">
        <v>273</v>
      </c>
    </row>
    <row r="111" spans="1:18" ht="12.75" customHeight="1">
      <c r="A111" s="6" t="s">
        <v>48</v>
      </c>
      <c s="6"/>
      <c s="39" t="s">
        <v>25</v>
      </c>
      <c s="6"/>
      <c s="27" t="s">
        <v>274</v>
      </c>
      <c s="6"/>
      <c s="6"/>
      <c s="6"/>
      <c s="40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5" t="s">
        <v>50</v>
      </c>
      <c s="29" t="s">
        <v>151</v>
      </c>
      <c s="29" t="s">
        <v>275</v>
      </c>
      <c s="25" t="s">
        <v>52</v>
      </c>
      <c s="30" t="s">
        <v>276</v>
      </c>
      <c s="31" t="s">
        <v>277</v>
      </c>
      <c s="32">
        <v>1716</v>
      </c>
      <c s="33">
        <v>0</v>
      </c>
      <c s="33">
        <f>ROUND(ROUND(H112,2)*ROUND(G112,3),2)</f>
      </c>
      <c s="31" t="s">
        <v>55</v>
      </c>
      <c r="O112">
        <f>(I112*21)/100</f>
      </c>
      <c t="s">
        <v>26</v>
      </c>
    </row>
    <row r="113" spans="1:5" ht="12.75">
      <c r="A113" s="34" t="s">
        <v>56</v>
      </c>
      <c r="E113" s="35" t="s">
        <v>52</v>
      </c>
    </row>
    <row r="114" spans="1:5" ht="12.75">
      <c r="A114" s="36" t="s">
        <v>57</v>
      </c>
      <c r="E114" s="37" t="s">
        <v>278</v>
      </c>
    </row>
    <row r="115" spans="1:5" ht="25.5">
      <c r="A115" t="s">
        <v>59</v>
      </c>
      <c r="E115" s="35" t="s">
        <v>279</v>
      </c>
    </row>
    <row r="116" spans="1:16" ht="12.75">
      <c r="A116" s="25" t="s">
        <v>50</v>
      </c>
      <c s="29" t="s">
        <v>155</v>
      </c>
      <c s="29" t="s">
        <v>280</v>
      </c>
      <c s="25" t="s">
        <v>52</v>
      </c>
      <c s="30" t="s">
        <v>281</v>
      </c>
      <c s="31" t="s">
        <v>54</v>
      </c>
      <c s="32">
        <v>109.508</v>
      </c>
      <c s="33">
        <v>0</v>
      </c>
      <c s="33">
        <f>ROUND(ROUND(H116,2)*ROUND(G116,3),2)</f>
      </c>
      <c s="31" t="s">
        <v>55</v>
      </c>
      <c r="O116">
        <f>(I116*21)/100</f>
      </c>
      <c t="s">
        <v>26</v>
      </c>
    </row>
    <row r="117" spans="1:5" ht="12.75">
      <c r="A117" s="34" t="s">
        <v>56</v>
      </c>
      <c r="E117" s="35" t="s">
        <v>52</v>
      </c>
    </row>
    <row r="118" spans="1:5" ht="25.5">
      <c r="A118" s="36" t="s">
        <v>57</v>
      </c>
      <c r="E118" s="37" t="s">
        <v>282</v>
      </c>
    </row>
    <row r="119" spans="1:5" ht="382.5">
      <c r="A119" t="s">
        <v>59</v>
      </c>
      <c r="E119" s="35" t="s">
        <v>283</v>
      </c>
    </row>
    <row r="120" spans="1:16" ht="12.75">
      <c r="A120" s="25" t="s">
        <v>50</v>
      </c>
      <c s="29" t="s">
        <v>160</v>
      </c>
      <c s="29" t="s">
        <v>284</v>
      </c>
      <c s="25" t="s">
        <v>52</v>
      </c>
      <c s="30" t="s">
        <v>285</v>
      </c>
      <c s="31" t="s">
        <v>177</v>
      </c>
      <c s="32">
        <v>18.616</v>
      </c>
      <c s="33">
        <v>0</v>
      </c>
      <c s="33">
        <f>ROUND(ROUND(H120,2)*ROUND(G120,3),2)</f>
      </c>
      <c s="31" t="s">
        <v>55</v>
      </c>
      <c r="O120">
        <f>(I120*21)/100</f>
      </c>
      <c t="s">
        <v>26</v>
      </c>
    </row>
    <row r="121" spans="1:5" ht="12.75">
      <c r="A121" s="34" t="s">
        <v>56</v>
      </c>
      <c r="E121" s="35" t="s">
        <v>52</v>
      </c>
    </row>
    <row r="122" spans="1:5" ht="12.75">
      <c r="A122" s="36" t="s">
        <v>57</v>
      </c>
      <c r="E122" s="37" t="s">
        <v>286</v>
      </c>
    </row>
    <row r="123" spans="1:5" ht="242.25">
      <c r="A123" t="s">
        <v>59</v>
      </c>
      <c r="E123" s="35" t="s">
        <v>287</v>
      </c>
    </row>
    <row r="124" spans="1:16" ht="12.75">
      <c r="A124" s="25" t="s">
        <v>50</v>
      </c>
      <c s="29" t="s">
        <v>163</v>
      </c>
      <c s="29" t="s">
        <v>288</v>
      </c>
      <c s="25" t="s">
        <v>52</v>
      </c>
      <c s="30" t="s">
        <v>289</v>
      </c>
      <c s="31" t="s">
        <v>54</v>
      </c>
      <c s="32">
        <v>664.909</v>
      </c>
      <c s="33">
        <v>0</v>
      </c>
      <c s="33">
        <f>ROUND(ROUND(H124,2)*ROUND(G124,3),2)</f>
      </c>
      <c s="31" t="s">
        <v>55</v>
      </c>
      <c r="O124">
        <f>(I124*21)/100</f>
      </c>
      <c t="s">
        <v>26</v>
      </c>
    </row>
    <row r="125" spans="1:5" ht="12.75">
      <c r="A125" s="34" t="s">
        <v>56</v>
      </c>
      <c r="E125" s="35" t="s">
        <v>52</v>
      </c>
    </row>
    <row r="126" spans="1:5" ht="25.5">
      <c r="A126" s="36" t="s">
        <v>57</v>
      </c>
      <c r="E126" s="37" t="s">
        <v>290</v>
      </c>
    </row>
    <row r="127" spans="1:5" ht="369.75">
      <c r="A127" t="s">
        <v>59</v>
      </c>
      <c r="E127" s="35" t="s">
        <v>291</v>
      </c>
    </row>
    <row r="128" spans="1:16" ht="12.75">
      <c r="A128" s="25" t="s">
        <v>50</v>
      </c>
      <c s="29" t="s">
        <v>292</v>
      </c>
      <c s="29" t="s">
        <v>293</v>
      </c>
      <c s="25" t="s">
        <v>52</v>
      </c>
      <c s="30" t="s">
        <v>294</v>
      </c>
      <c s="31" t="s">
        <v>177</v>
      </c>
      <c s="32">
        <v>86.438</v>
      </c>
      <c s="33">
        <v>0</v>
      </c>
      <c s="33">
        <f>ROUND(ROUND(H128,2)*ROUND(G128,3),2)</f>
      </c>
      <c s="31" t="s">
        <v>55</v>
      </c>
      <c r="O128">
        <f>(I128*21)/100</f>
      </c>
      <c t="s">
        <v>26</v>
      </c>
    </row>
    <row r="129" spans="1:5" ht="12.75">
      <c r="A129" s="34" t="s">
        <v>56</v>
      </c>
      <c r="E129" s="35" t="s">
        <v>52</v>
      </c>
    </row>
    <row r="130" spans="1:5" ht="12.75">
      <c r="A130" s="36" t="s">
        <v>57</v>
      </c>
      <c r="E130" s="37" t="s">
        <v>295</v>
      </c>
    </row>
    <row r="131" spans="1:5" ht="267.75">
      <c r="A131" t="s">
        <v>59</v>
      </c>
      <c r="E131" s="35" t="s">
        <v>256</v>
      </c>
    </row>
    <row r="132" spans="1:18" ht="12.75" customHeight="1">
      <c r="A132" s="6" t="s">
        <v>48</v>
      </c>
      <c s="6"/>
      <c s="39" t="s">
        <v>36</v>
      </c>
      <c s="6"/>
      <c s="27" t="s">
        <v>296</v>
      </c>
      <c s="6"/>
      <c s="6"/>
      <c s="6"/>
      <c s="40">
        <f>0+Q132</f>
      </c>
      <c s="6"/>
      <c r="O132">
        <f>0+R132</f>
      </c>
      <c r="Q132">
        <f>0+I133+I137+I141+I145+I149</f>
      </c>
      <c>
        <f>0+O133+O137+O141+O145+O149</f>
      </c>
    </row>
    <row r="133" spans="1:16" ht="12.75">
      <c r="A133" s="25" t="s">
        <v>50</v>
      </c>
      <c s="29" t="s">
        <v>297</v>
      </c>
      <c s="29" t="s">
        <v>298</v>
      </c>
      <c s="25" t="s">
        <v>52</v>
      </c>
      <c s="30" t="s">
        <v>299</v>
      </c>
      <c s="31" t="s">
        <v>54</v>
      </c>
      <c s="32">
        <v>105.11</v>
      </c>
      <c s="33">
        <v>0</v>
      </c>
      <c s="33">
        <f>ROUND(ROUND(H133,2)*ROUND(G133,3),2)</f>
      </c>
      <c s="31" t="s">
        <v>55</v>
      </c>
      <c r="O133">
        <f>(I133*21)/100</f>
      </c>
      <c t="s">
        <v>26</v>
      </c>
    </row>
    <row r="134" spans="1:5" ht="12.75">
      <c r="A134" s="34" t="s">
        <v>56</v>
      </c>
      <c r="E134" s="35" t="s">
        <v>52</v>
      </c>
    </row>
    <row r="135" spans="1:5" ht="12.75">
      <c r="A135" s="36" t="s">
        <v>57</v>
      </c>
      <c r="E135" s="37" t="s">
        <v>300</v>
      </c>
    </row>
    <row r="136" spans="1:5" ht="369.75">
      <c r="A136" t="s">
        <v>59</v>
      </c>
      <c r="E136" s="35" t="s">
        <v>301</v>
      </c>
    </row>
    <row r="137" spans="1:16" ht="12.75">
      <c r="A137" s="25" t="s">
        <v>50</v>
      </c>
      <c s="29" t="s">
        <v>302</v>
      </c>
      <c s="29" t="s">
        <v>303</v>
      </c>
      <c s="25" t="s">
        <v>52</v>
      </c>
      <c s="30" t="s">
        <v>304</v>
      </c>
      <c s="31" t="s">
        <v>54</v>
      </c>
      <c s="32">
        <v>82.099</v>
      </c>
      <c s="33">
        <v>0</v>
      </c>
      <c s="33">
        <f>ROUND(ROUND(H137,2)*ROUND(G137,3),2)</f>
      </c>
      <c s="31" t="s">
        <v>55</v>
      </c>
      <c r="O137">
        <f>(I137*21)/100</f>
      </c>
      <c t="s">
        <v>26</v>
      </c>
    </row>
    <row r="138" spans="1:5" ht="12.75">
      <c r="A138" s="34" t="s">
        <v>56</v>
      </c>
      <c r="E138" s="35" t="s">
        <v>52</v>
      </c>
    </row>
    <row r="139" spans="1:5" ht="25.5">
      <c r="A139" s="36" t="s">
        <v>57</v>
      </c>
      <c r="E139" s="37" t="s">
        <v>305</v>
      </c>
    </row>
    <row r="140" spans="1:5" ht="369.75">
      <c r="A140" t="s">
        <v>59</v>
      </c>
      <c r="E140" s="35" t="s">
        <v>301</v>
      </c>
    </row>
    <row r="141" spans="1:16" ht="12.75">
      <c r="A141" s="25" t="s">
        <v>50</v>
      </c>
      <c s="29" t="s">
        <v>306</v>
      </c>
      <c s="29" t="s">
        <v>307</v>
      </c>
      <c s="25" t="s">
        <v>52</v>
      </c>
      <c s="30" t="s">
        <v>308</v>
      </c>
      <c s="31" t="s">
        <v>54</v>
      </c>
      <c s="32">
        <v>288.411</v>
      </c>
      <c s="33">
        <v>0</v>
      </c>
      <c s="33">
        <f>ROUND(ROUND(H141,2)*ROUND(G141,3),2)</f>
      </c>
      <c s="31" t="s">
        <v>55</v>
      </c>
      <c r="O141">
        <f>(I141*21)/100</f>
      </c>
      <c t="s">
        <v>26</v>
      </c>
    </row>
    <row r="142" spans="1:5" ht="12.75">
      <c r="A142" s="34" t="s">
        <v>56</v>
      </c>
      <c r="E142" s="35" t="s">
        <v>52</v>
      </c>
    </row>
    <row r="143" spans="1:5" ht="51">
      <c r="A143" s="36" t="s">
        <v>57</v>
      </c>
      <c r="E143" s="37" t="s">
        <v>309</v>
      </c>
    </row>
    <row r="144" spans="1:5" ht="38.25">
      <c r="A144" t="s">
        <v>59</v>
      </c>
      <c r="E144" s="35" t="s">
        <v>310</v>
      </c>
    </row>
    <row r="145" spans="1:16" ht="12.75">
      <c r="A145" s="25" t="s">
        <v>50</v>
      </c>
      <c s="29" t="s">
        <v>311</v>
      </c>
      <c s="29" t="s">
        <v>312</v>
      </c>
      <c s="25" t="s">
        <v>52</v>
      </c>
      <c s="30" t="s">
        <v>313</v>
      </c>
      <c s="31" t="s">
        <v>54</v>
      </c>
      <c s="32">
        <v>71.765</v>
      </c>
      <c s="33">
        <v>0</v>
      </c>
      <c s="33">
        <f>ROUND(ROUND(H145,2)*ROUND(G145,3),2)</f>
      </c>
      <c s="31" t="s">
        <v>55</v>
      </c>
      <c r="O145">
        <f>(I145*21)/100</f>
      </c>
      <c t="s">
        <v>26</v>
      </c>
    </row>
    <row r="146" spans="1:5" ht="12.75">
      <c r="A146" s="34" t="s">
        <v>56</v>
      </c>
      <c r="E146" s="35" t="s">
        <v>52</v>
      </c>
    </row>
    <row r="147" spans="1:5" ht="25.5">
      <c r="A147" s="36" t="s">
        <v>57</v>
      </c>
      <c r="E147" s="37" t="s">
        <v>314</v>
      </c>
    </row>
    <row r="148" spans="1:5" ht="38.25">
      <c r="A148" t="s">
        <v>59</v>
      </c>
      <c r="E148" s="35" t="s">
        <v>315</v>
      </c>
    </row>
    <row r="149" spans="1:16" ht="12.75">
      <c r="A149" s="25" t="s">
        <v>50</v>
      </c>
      <c s="29" t="s">
        <v>316</v>
      </c>
      <c s="29" t="s">
        <v>317</v>
      </c>
      <c s="25" t="s">
        <v>52</v>
      </c>
      <c s="30" t="s">
        <v>318</v>
      </c>
      <c s="31" t="s">
        <v>54</v>
      </c>
      <c s="32">
        <v>434.867</v>
      </c>
      <c s="33">
        <v>0</v>
      </c>
      <c s="33">
        <f>ROUND(ROUND(H149,2)*ROUND(G149,3),2)</f>
      </c>
      <c s="31" t="s">
        <v>55</v>
      </c>
      <c r="O149">
        <f>(I149*21)/100</f>
      </c>
      <c t="s">
        <v>26</v>
      </c>
    </row>
    <row r="150" spans="1:5" ht="12.75">
      <c r="A150" s="34" t="s">
        <v>56</v>
      </c>
      <c r="E150" s="35" t="s">
        <v>52</v>
      </c>
    </row>
    <row r="151" spans="1:5" ht="63.75">
      <c r="A151" s="36" t="s">
        <v>57</v>
      </c>
      <c r="E151" s="37" t="s">
        <v>319</v>
      </c>
    </row>
    <row r="152" spans="1:5" ht="51">
      <c r="A152" t="s">
        <v>59</v>
      </c>
      <c r="E152" s="35" t="s">
        <v>320</v>
      </c>
    </row>
    <row r="153" spans="1:18" ht="12.75" customHeight="1">
      <c r="A153" s="6" t="s">
        <v>48</v>
      </c>
      <c s="6"/>
      <c s="39" t="s">
        <v>38</v>
      </c>
      <c s="6"/>
      <c s="27" t="s">
        <v>61</v>
      </c>
      <c s="6"/>
      <c s="6"/>
      <c s="6"/>
      <c s="40">
        <f>0+Q153</f>
      </c>
      <c s="6"/>
      <c r="O153">
        <f>0+R153</f>
      </c>
      <c r="Q153">
        <f>0+I154+I158+I162+I166+I170+I174+I178+I182+I186</f>
      </c>
      <c>
        <f>0+O154+O158+O162+O166+O170+O174+O178+O182+O186</f>
      </c>
    </row>
    <row r="154" spans="1:16" ht="12.75">
      <c r="A154" s="25" t="s">
        <v>50</v>
      </c>
      <c s="29" t="s">
        <v>321</v>
      </c>
      <c s="29" t="s">
        <v>62</v>
      </c>
      <c s="25" t="s">
        <v>52</v>
      </c>
      <c s="30" t="s">
        <v>63</v>
      </c>
      <c s="31" t="s">
        <v>64</v>
      </c>
      <c s="32">
        <v>2251.2</v>
      </c>
      <c s="33">
        <v>0</v>
      </c>
      <c s="33">
        <f>ROUND(ROUND(H154,2)*ROUND(G154,3),2)</f>
      </c>
      <c s="31" t="s">
        <v>55</v>
      </c>
      <c r="O154">
        <f>(I154*21)/100</f>
      </c>
      <c t="s">
        <v>26</v>
      </c>
    </row>
    <row r="155" spans="1:5" ht="12.75">
      <c r="A155" s="34" t="s">
        <v>56</v>
      </c>
      <c r="E155" s="35" t="s">
        <v>52</v>
      </c>
    </row>
    <row r="156" spans="1:5" ht="25.5">
      <c r="A156" s="36" t="s">
        <v>57</v>
      </c>
      <c r="E156" s="37" t="s">
        <v>322</v>
      </c>
    </row>
    <row r="157" spans="1:5" ht="51">
      <c r="A157" t="s">
        <v>59</v>
      </c>
      <c r="E157" s="35" t="s">
        <v>66</v>
      </c>
    </row>
    <row r="158" spans="1:16" ht="12.75">
      <c r="A158" s="25" t="s">
        <v>50</v>
      </c>
      <c s="29" t="s">
        <v>323</v>
      </c>
      <c s="29" t="s">
        <v>324</v>
      </c>
      <c s="25" t="s">
        <v>52</v>
      </c>
      <c s="30" t="s">
        <v>325</v>
      </c>
      <c s="31" t="s">
        <v>64</v>
      </c>
      <c s="32">
        <v>2251.2</v>
      </c>
      <c s="33">
        <v>0</v>
      </c>
      <c s="33">
        <f>ROUND(ROUND(H158,2)*ROUND(G158,3),2)</f>
      </c>
      <c s="31" t="s">
        <v>55</v>
      </c>
      <c r="O158">
        <f>(I158*21)/100</f>
      </c>
      <c t="s">
        <v>26</v>
      </c>
    </row>
    <row r="159" spans="1:5" ht="12.75">
      <c r="A159" s="34" t="s">
        <v>56</v>
      </c>
      <c r="E159" s="35" t="s">
        <v>52</v>
      </c>
    </row>
    <row r="160" spans="1:5" ht="25.5">
      <c r="A160" s="36" t="s">
        <v>57</v>
      </c>
      <c r="E160" s="37" t="s">
        <v>326</v>
      </c>
    </row>
    <row r="161" spans="1:5" ht="51">
      <c r="A161" t="s">
        <v>59</v>
      </c>
      <c r="E161" s="35" t="s">
        <v>327</v>
      </c>
    </row>
    <row r="162" spans="1:16" ht="12.75">
      <c r="A162" s="25" t="s">
        <v>50</v>
      </c>
      <c s="29" t="s">
        <v>328</v>
      </c>
      <c s="29" t="s">
        <v>329</v>
      </c>
      <c s="25" t="s">
        <v>52</v>
      </c>
      <c s="30" t="s">
        <v>330</v>
      </c>
      <c s="31" t="s">
        <v>64</v>
      </c>
      <c s="32">
        <v>12.43</v>
      </c>
      <c s="33">
        <v>0</v>
      </c>
      <c s="33">
        <f>ROUND(ROUND(H162,2)*ROUND(G162,3),2)</f>
      </c>
      <c s="31" t="s">
        <v>55</v>
      </c>
      <c r="O162">
        <f>(I162*21)/100</f>
      </c>
      <c t="s">
        <v>26</v>
      </c>
    </row>
    <row r="163" spans="1:5" ht="12.75">
      <c r="A163" s="34" t="s">
        <v>56</v>
      </c>
      <c r="E163" s="35" t="s">
        <v>52</v>
      </c>
    </row>
    <row r="164" spans="1:5" ht="12.75">
      <c r="A164" s="36" t="s">
        <v>57</v>
      </c>
      <c r="E164" s="37" t="s">
        <v>331</v>
      </c>
    </row>
    <row r="165" spans="1:5" ht="102">
      <c r="A165" t="s">
        <v>59</v>
      </c>
      <c r="E165" s="35" t="s">
        <v>332</v>
      </c>
    </row>
    <row r="166" spans="1:16" ht="12.75">
      <c r="A166" s="25" t="s">
        <v>50</v>
      </c>
      <c s="29" t="s">
        <v>333</v>
      </c>
      <c s="29" t="s">
        <v>334</v>
      </c>
      <c s="25" t="s">
        <v>52</v>
      </c>
      <c s="30" t="s">
        <v>335</v>
      </c>
      <c s="31" t="s">
        <v>64</v>
      </c>
      <c s="32">
        <v>2102.3</v>
      </c>
      <c s="33">
        <v>0</v>
      </c>
      <c s="33">
        <f>ROUND(ROUND(H166,2)*ROUND(G166,3),2)</f>
      </c>
      <c s="31" t="s">
        <v>55</v>
      </c>
      <c r="O166">
        <f>(I166*21)/100</f>
      </c>
      <c t="s">
        <v>26</v>
      </c>
    </row>
    <row r="167" spans="1:5" ht="12.75">
      <c r="A167" s="34" t="s">
        <v>56</v>
      </c>
      <c r="E167" s="35" t="s">
        <v>52</v>
      </c>
    </row>
    <row r="168" spans="1:5" ht="25.5">
      <c r="A168" s="36" t="s">
        <v>57</v>
      </c>
      <c r="E168" s="37" t="s">
        <v>336</v>
      </c>
    </row>
    <row r="169" spans="1:5" ht="51">
      <c r="A169" t="s">
        <v>59</v>
      </c>
      <c r="E169" s="35" t="s">
        <v>337</v>
      </c>
    </row>
    <row r="170" spans="1:16" ht="12.75">
      <c r="A170" s="25" t="s">
        <v>50</v>
      </c>
      <c s="29" t="s">
        <v>338</v>
      </c>
      <c s="29" t="s">
        <v>339</v>
      </c>
      <c s="25" t="s">
        <v>32</v>
      </c>
      <c s="30" t="s">
        <v>340</v>
      </c>
      <c s="31" t="s">
        <v>64</v>
      </c>
      <c s="32">
        <v>2102.3</v>
      </c>
      <c s="33">
        <v>0</v>
      </c>
      <c s="33">
        <f>ROUND(ROUND(H170,2)*ROUND(G170,3),2)</f>
      </c>
      <c s="31" t="s">
        <v>55</v>
      </c>
      <c r="O170">
        <f>(I170*21)/100</f>
      </c>
      <c t="s">
        <v>26</v>
      </c>
    </row>
    <row r="171" spans="1:5" ht="12.75">
      <c r="A171" s="34" t="s">
        <v>56</v>
      </c>
      <c r="E171" s="35" t="s">
        <v>341</v>
      </c>
    </row>
    <row r="172" spans="1:5" ht="25.5">
      <c r="A172" s="36" t="s">
        <v>57</v>
      </c>
      <c r="E172" s="37" t="s">
        <v>342</v>
      </c>
    </row>
    <row r="173" spans="1:5" ht="51">
      <c r="A173" t="s">
        <v>59</v>
      </c>
      <c r="E173" s="35" t="s">
        <v>337</v>
      </c>
    </row>
    <row r="174" spans="1:16" ht="12.75">
      <c r="A174" s="25" t="s">
        <v>50</v>
      </c>
      <c s="29" t="s">
        <v>343</v>
      </c>
      <c s="29" t="s">
        <v>339</v>
      </c>
      <c s="25" t="s">
        <v>26</v>
      </c>
      <c s="30" t="s">
        <v>340</v>
      </c>
      <c s="31" t="s">
        <v>64</v>
      </c>
      <c s="32">
        <v>2102.3</v>
      </c>
      <c s="33">
        <v>0</v>
      </c>
      <c s="33">
        <f>ROUND(ROUND(H174,2)*ROUND(G174,3),2)</f>
      </c>
      <c s="31" t="s">
        <v>55</v>
      </c>
      <c r="O174">
        <f>(I174*21)/100</f>
      </c>
      <c t="s">
        <v>26</v>
      </c>
    </row>
    <row r="175" spans="1:5" ht="12.75">
      <c r="A175" s="34" t="s">
        <v>56</v>
      </c>
      <c r="E175" s="35" t="s">
        <v>344</v>
      </c>
    </row>
    <row r="176" spans="1:5" ht="25.5">
      <c r="A176" s="36" t="s">
        <v>57</v>
      </c>
      <c r="E176" s="37" t="s">
        <v>345</v>
      </c>
    </row>
    <row r="177" spans="1:5" ht="51">
      <c r="A177" t="s">
        <v>59</v>
      </c>
      <c r="E177" s="35" t="s">
        <v>337</v>
      </c>
    </row>
    <row r="178" spans="1:16" ht="12.75">
      <c r="A178" s="25" t="s">
        <v>50</v>
      </c>
      <c s="29" t="s">
        <v>346</v>
      </c>
      <c s="29" t="s">
        <v>347</v>
      </c>
      <c s="25" t="s">
        <v>52</v>
      </c>
      <c s="30" t="s">
        <v>348</v>
      </c>
      <c s="31" t="s">
        <v>64</v>
      </c>
      <c s="32">
        <v>2102.3</v>
      </c>
      <c s="33">
        <v>0</v>
      </c>
      <c s="33">
        <f>ROUND(ROUND(H178,2)*ROUND(G178,3),2)</f>
      </c>
      <c s="31" t="s">
        <v>55</v>
      </c>
      <c r="O178">
        <f>(I178*21)/100</f>
      </c>
      <c t="s">
        <v>26</v>
      </c>
    </row>
    <row r="179" spans="1:5" ht="12.75">
      <c r="A179" s="34" t="s">
        <v>56</v>
      </c>
      <c r="E179" s="35" t="s">
        <v>52</v>
      </c>
    </row>
    <row r="180" spans="1:5" ht="12.75">
      <c r="A180" s="36" t="s">
        <v>57</v>
      </c>
      <c r="E180" s="37" t="s">
        <v>349</v>
      </c>
    </row>
    <row r="181" spans="1:5" ht="140.25">
      <c r="A181" t="s">
        <v>59</v>
      </c>
      <c r="E181" s="35" t="s">
        <v>350</v>
      </c>
    </row>
    <row r="182" spans="1:16" ht="12.75">
      <c r="A182" s="25" t="s">
        <v>50</v>
      </c>
      <c s="29" t="s">
        <v>351</v>
      </c>
      <c s="29" t="s">
        <v>352</v>
      </c>
      <c s="25" t="s">
        <v>52</v>
      </c>
      <c s="30" t="s">
        <v>353</v>
      </c>
      <c s="31" t="s">
        <v>64</v>
      </c>
      <c s="32">
        <v>2102.3</v>
      </c>
      <c s="33">
        <v>0</v>
      </c>
      <c s="33">
        <f>ROUND(ROUND(H182,2)*ROUND(G182,3),2)</f>
      </c>
      <c s="31" t="s">
        <v>55</v>
      </c>
      <c r="O182">
        <f>(I182*21)/100</f>
      </c>
      <c t="s">
        <v>26</v>
      </c>
    </row>
    <row r="183" spans="1:5" ht="12.75">
      <c r="A183" s="34" t="s">
        <v>56</v>
      </c>
      <c r="E183" s="35" t="s">
        <v>52</v>
      </c>
    </row>
    <row r="184" spans="1:5" ht="12.75">
      <c r="A184" s="36" t="s">
        <v>57</v>
      </c>
      <c r="E184" s="37" t="s">
        <v>349</v>
      </c>
    </row>
    <row r="185" spans="1:5" ht="140.25">
      <c r="A185" t="s">
        <v>59</v>
      </c>
      <c r="E185" s="35" t="s">
        <v>354</v>
      </c>
    </row>
    <row r="186" spans="1:16" ht="12.75">
      <c r="A186" s="25" t="s">
        <v>50</v>
      </c>
      <c s="29" t="s">
        <v>355</v>
      </c>
      <c s="29" t="s">
        <v>356</v>
      </c>
      <c s="25" t="s">
        <v>52</v>
      </c>
      <c s="30" t="s">
        <v>357</v>
      </c>
      <c s="31" t="s">
        <v>64</v>
      </c>
      <c s="32">
        <v>2102.3</v>
      </c>
      <c s="33">
        <v>0</v>
      </c>
      <c s="33">
        <f>ROUND(ROUND(H186,2)*ROUND(G186,3),2)</f>
      </c>
      <c s="31" t="s">
        <v>55</v>
      </c>
      <c r="O186">
        <f>(I186*21)/100</f>
      </c>
      <c t="s">
        <v>26</v>
      </c>
    </row>
    <row r="187" spans="1:5" ht="12.75">
      <c r="A187" s="34" t="s">
        <v>56</v>
      </c>
      <c r="E187" s="35" t="s">
        <v>52</v>
      </c>
    </row>
    <row r="188" spans="1:5" ht="12.75">
      <c r="A188" s="36" t="s">
        <v>57</v>
      </c>
      <c r="E188" s="37" t="s">
        <v>349</v>
      </c>
    </row>
    <row r="189" spans="1:5" ht="140.25">
      <c r="A189" t="s">
        <v>59</v>
      </c>
      <c r="E189" s="35" t="s">
        <v>354</v>
      </c>
    </row>
    <row r="190" spans="1:18" ht="12.75" customHeight="1">
      <c r="A190" s="6" t="s">
        <v>48</v>
      </c>
      <c s="6"/>
      <c s="39" t="s">
        <v>84</v>
      </c>
      <c s="6"/>
      <c s="27" t="s">
        <v>358</v>
      </c>
      <c s="6"/>
      <c s="6"/>
      <c s="6"/>
      <c s="40">
        <f>0+Q190</f>
      </c>
      <c s="6"/>
      <c r="O190">
        <f>0+R190</f>
      </c>
      <c r="Q190">
        <f>0+I191+I195+I199</f>
      </c>
      <c>
        <f>0+O191+O195+O199</f>
      </c>
    </row>
    <row r="191" spans="1:16" ht="25.5">
      <c r="A191" s="25" t="s">
        <v>50</v>
      </c>
      <c s="29" t="s">
        <v>359</v>
      </c>
      <c s="29" t="s">
        <v>360</v>
      </c>
      <c s="25" t="s">
        <v>52</v>
      </c>
      <c s="30" t="s">
        <v>361</v>
      </c>
      <c s="31" t="s">
        <v>64</v>
      </c>
      <c s="32">
        <v>1079.334</v>
      </c>
      <c s="33">
        <v>0</v>
      </c>
      <c s="33">
        <f>ROUND(ROUND(H191,2)*ROUND(G191,3),2)</f>
      </c>
      <c s="31" t="s">
        <v>55</v>
      </c>
      <c r="O191">
        <f>(I191*21)/100</f>
      </c>
      <c t="s">
        <v>26</v>
      </c>
    </row>
    <row r="192" spans="1:5" ht="12.75">
      <c r="A192" s="34" t="s">
        <v>56</v>
      </c>
      <c r="E192" s="35" t="s">
        <v>52</v>
      </c>
    </row>
    <row r="193" spans="1:5" ht="25.5">
      <c r="A193" s="36" t="s">
        <v>57</v>
      </c>
      <c r="E193" s="37" t="s">
        <v>362</v>
      </c>
    </row>
    <row r="194" spans="1:5" ht="191.25">
      <c r="A194" t="s">
        <v>59</v>
      </c>
      <c r="E194" s="35" t="s">
        <v>363</v>
      </c>
    </row>
    <row r="195" spans="1:16" ht="12.75">
      <c r="A195" s="25" t="s">
        <v>50</v>
      </c>
      <c s="29" t="s">
        <v>364</v>
      </c>
      <c s="29" t="s">
        <v>365</v>
      </c>
      <c s="25" t="s">
        <v>52</v>
      </c>
      <c s="30" t="s">
        <v>366</v>
      </c>
      <c s="31" t="s">
        <v>64</v>
      </c>
      <c s="32">
        <v>229.335</v>
      </c>
      <c s="33">
        <v>0</v>
      </c>
      <c s="33">
        <f>ROUND(ROUND(H195,2)*ROUND(G195,3),2)</f>
      </c>
      <c s="31" t="s">
        <v>55</v>
      </c>
      <c r="O195">
        <f>(I195*21)/100</f>
      </c>
      <c t="s">
        <v>26</v>
      </c>
    </row>
    <row r="196" spans="1:5" ht="12.75">
      <c r="A196" s="34" t="s">
        <v>56</v>
      </c>
      <c r="E196" s="35" t="s">
        <v>367</v>
      </c>
    </row>
    <row r="197" spans="1:5" ht="12.75">
      <c r="A197" s="36" t="s">
        <v>57</v>
      </c>
      <c r="E197" s="37" t="s">
        <v>368</v>
      </c>
    </row>
    <row r="198" spans="1:5" ht="38.25">
      <c r="A198" t="s">
        <v>59</v>
      </c>
      <c r="E198" s="35" t="s">
        <v>369</v>
      </c>
    </row>
    <row r="199" spans="1:16" ht="12.75">
      <c r="A199" s="25" t="s">
        <v>50</v>
      </c>
      <c s="29" t="s">
        <v>370</v>
      </c>
      <c s="29" t="s">
        <v>371</v>
      </c>
      <c s="25" t="s">
        <v>52</v>
      </c>
      <c s="30" t="s">
        <v>372</v>
      </c>
      <c s="31" t="s">
        <v>64</v>
      </c>
      <c s="32">
        <v>1214.538</v>
      </c>
      <c s="33">
        <v>0</v>
      </c>
      <c s="33">
        <f>ROUND(ROUND(H199,2)*ROUND(G199,3),2)</f>
      </c>
      <c s="31" t="s">
        <v>55</v>
      </c>
      <c r="O199">
        <f>(I199*21)/100</f>
      </c>
      <c t="s">
        <v>26</v>
      </c>
    </row>
    <row r="200" spans="1:5" ht="12.75">
      <c r="A200" s="34" t="s">
        <v>56</v>
      </c>
      <c r="E200" s="35" t="s">
        <v>52</v>
      </c>
    </row>
    <row r="201" spans="1:5" ht="25.5">
      <c r="A201" s="36" t="s">
        <v>57</v>
      </c>
      <c r="E201" s="37" t="s">
        <v>373</v>
      </c>
    </row>
    <row r="202" spans="1:5" ht="38.25">
      <c r="A202" t="s">
        <v>59</v>
      </c>
      <c r="E202" s="35" t="s">
        <v>369</v>
      </c>
    </row>
    <row r="203" spans="1:18" ht="12.75" customHeight="1">
      <c r="A203" s="6" t="s">
        <v>48</v>
      </c>
      <c s="6"/>
      <c s="39" t="s">
        <v>89</v>
      </c>
      <c s="6"/>
      <c s="27" t="s">
        <v>374</v>
      </c>
      <c s="6"/>
      <c s="6"/>
      <c s="6"/>
      <c s="40">
        <f>0+Q203</f>
      </c>
      <c s="6"/>
      <c r="O203">
        <f>0+R203</f>
      </c>
      <c r="Q203">
        <f>0+I204+I208+I212+I216+I220</f>
      </c>
      <c>
        <f>0+O204+O208+O212+O216+O220</f>
      </c>
    </row>
    <row r="204" spans="1:16" ht="12.75">
      <c r="A204" s="25" t="s">
        <v>50</v>
      </c>
      <c s="29" t="s">
        <v>375</v>
      </c>
      <c s="29" t="s">
        <v>376</v>
      </c>
      <c s="25" t="s">
        <v>52</v>
      </c>
      <c s="30" t="s">
        <v>377</v>
      </c>
      <c s="31" t="s">
        <v>158</v>
      </c>
      <c s="32">
        <v>56</v>
      </c>
      <c s="33">
        <v>0</v>
      </c>
      <c s="33">
        <f>ROUND(ROUND(H204,2)*ROUND(G204,3),2)</f>
      </c>
      <c s="31" t="s">
        <v>55</v>
      </c>
      <c r="O204">
        <f>(I204*21)/100</f>
      </c>
      <c t="s">
        <v>26</v>
      </c>
    </row>
    <row r="205" spans="1:5" ht="12.75">
      <c r="A205" s="34" t="s">
        <v>56</v>
      </c>
      <c r="E205" s="35" t="s">
        <v>52</v>
      </c>
    </row>
    <row r="206" spans="1:5" ht="12.75">
      <c r="A206" s="36" t="s">
        <v>57</v>
      </c>
      <c r="E206" s="37" t="s">
        <v>378</v>
      </c>
    </row>
    <row r="207" spans="1:5" ht="255">
      <c r="A207" t="s">
        <v>59</v>
      </c>
      <c r="E207" s="35" t="s">
        <v>379</v>
      </c>
    </row>
    <row r="208" spans="1:16" ht="12.75">
      <c r="A208" s="25" t="s">
        <v>50</v>
      </c>
      <c s="29" t="s">
        <v>380</v>
      </c>
      <c s="29" t="s">
        <v>381</v>
      </c>
      <c s="25" t="s">
        <v>52</v>
      </c>
      <c s="30" t="s">
        <v>382</v>
      </c>
      <c s="31" t="s">
        <v>158</v>
      </c>
      <c s="32">
        <v>16.85</v>
      </c>
      <c s="33">
        <v>0</v>
      </c>
      <c s="33">
        <f>ROUND(ROUND(H208,2)*ROUND(G208,3),2)</f>
      </c>
      <c s="31" t="s">
        <v>55</v>
      </c>
      <c r="O208">
        <f>(I208*21)/100</f>
      </c>
      <c t="s">
        <v>26</v>
      </c>
    </row>
    <row r="209" spans="1:5" ht="12.75">
      <c r="A209" s="34" t="s">
        <v>56</v>
      </c>
      <c r="E209" s="35" t="s">
        <v>52</v>
      </c>
    </row>
    <row r="210" spans="1:5" ht="12.75">
      <c r="A210" s="36" t="s">
        <v>57</v>
      </c>
      <c r="E210" s="37" t="s">
        <v>383</v>
      </c>
    </row>
    <row r="211" spans="1:5" ht="242.25">
      <c r="A211" t="s">
        <v>59</v>
      </c>
      <c r="E211" s="35" t="s">
        <v>384</v>
      </c>
    </row>
    <row r="212" spans="1:16" ht="12.75">
      <c r="A212" s="25" t="s">
        <v>50</v>
      </c>
      <c s="29" t="s">
        <v>385</v>
      </c>
      <c s="29" t="s">
        <v>386</v>
      </c>
      <c s="25" t="s">
        <v>52</v>
      </c>
      <c s="30" t="s">
        <v>387</v>
      </c>
      <c s="31" t="s">
        <v>158</v>
      </c>
      <c s="32">
        <v>34.85</v>
      </c>
      <c s="33">
        <v>0</v>
      </c>
      <c s="33">
        <f>ROUND(ROUND(H212,2)*ROUND(G212,3),2)</f>
      </c>
      <c s="31" t="s">
        <v>55</v>
      </c>
      <c r="O212">
        <f>(I212*21)/100</f>
      </c>
      <c t="s">
        <v>26</v>
      </c>
    </row>
    <row r="213" spans="1:5" ht="12.75">
      <c r="A213" s="34" t="s">
        <v>56</v>
      </c>
      <c r="E213" s="35" t="s">
        <v>52</v>
      </c>
    </row>
    <row r="214" spans="1:5" ht="12.75">
      <c r="A214" s="36" t="s">
        <v>57</v>
      </c>
      <c r="E214" s="37" t="s">
        <v>388</v>
      </c>
    </row>
    <row r="215" spans="1:5" ht="242.25">
      <c r="A215" t="s">
        <v>59</v>
      </c>
      <c r="E215" s="35" t="s">
        <v>384</v>
      </c>
    </row>
    <row r="216" spans="1:16" ht="12.75">
      <c r="A216" s="25" t="s">
        <v>50</v>
      </c>
      <c s="29" t="s">
        <v>389</v>
      </c>
      <c s="29" t="s">
        <v>390</v>
      </c>
      <c s="25" t="s">
        <v>52</v>
      </c>
      <c s="30" t="s">
        <v>391</v>
      </c>
      <c s="31" t="s">
        <v>158</v>
      </c>
      <c s="32">
        <v>287.058</v>
      </c>
      <c s="33">
        <v>0</v>
      </c>
      <c s="33">
        <f>ROUND(ROUND(H216,2)*ROUND(G216,3),2)</f>
      </c>
      <c s="31" t="s">
        <v>55</v>
      </c>
      <c r="O216">
        <f>(I216*21)/100</f>
      </c>
      <c t="s">
        <v>26</v>
      </c>
    </row>
    <row r="217" spans="1:5" ht="12.75">
      <c r="A217" s="34" t="s">
        <v>56</v>
      </c>
      <c r="E217" s="35" t="s">
        <v>52</v>
      </c>
    </row>
    <row r="218" spans="1:5" ht="12.75">
      <c r="A218" s="36" t="s">
        <v>57</v>
      </c>
      <c r="E218" s="37" t="s">
        <v>392</v>
      </c>
    </row>
    <row r="219" spans="1:5" ht="242.25">
      <c r="A219" t="s">
        <v>59</v>
      </c>
      <c r="E219" s="35" t="s">
        <v>384</v>
      </c>
    </row>
    <row r="220" spans="1:16" ht="12.75">
      <c r="A220" s="25" t="s">
        <v>50</v>
      </c>
      <c s="29" t="s">
        <v>393</v>
      </c>
      <c s="29" t="s">
        <v>394</v>
      </c>
      <c s="25" t="s">
        <v>52</v>
      </c>
      <c s="30" t="s">
        <v>395</v>
      </c>
      <c s="31" t="s">
        <v>73</v>
      </c>
      <c s="32">
        <v>17</v>
      </c>
      <c s="33">
        <v>0</v>
      </c>
      <c s="33">
        <f>ROUND(ROUND(H220,2)*ROUND(G220,3),2)</f>
      </c>
      <c s="31" t="s">
        <v>55</v>
      </c>
      <c r="O220">
        <f>(I220*21)/100</f>
      </c>
      <c t="s">
        <v>26</v>
      </c>
    </row>
    <row r="221" spans="1:5" ht="12.75">
      <c r="A221" s="34" t="s">
        <v>56</v>
      </c>
      <c r="E221" s="35" t="s">
        <v>52</v>
      </c>
    </row>
    <row r="222" spans="1:5" ht="12.75">
      <c r="A222" s="36" t="s">
        <v>57</v>
      </c>
      <c r="E222" s="37" t="s">
        <v>396</v>
      </c>
    </row>
    <row r="223" spans="1:5" ht="76.5">
      <c r="A223" t="s">
        <v>59</v>
      </c>
      <c r="E223" s="35" t="s">
        <v>397</v>
      </c>
    </row>
    <row r="224" spans="1:18" ht="12.75" customHeight="1">
      <c r="A224" s="6" t="s">
        <v>48</v>
      </c>
      <c s="6"/>
      <c s="39" t="s">
        <v>43</v>
      </c>
      <c s="6"/>
      <c s="27" t="s">
        <v>70</v>
      </c>
      <c s="6"/>
      <c s="6"/>
      <c s="6"/>
      <c s="40">
        <f>0+Q224</f>
      </c>
      <c s="6"/>
      <c r="O224">
        <f>0+R224</f>
      </c>
      <c r="Q224">
        <f>0+I225+I229+I233+I237+I241+I245+I249+I253+I257</f>
      </c>
      <c>
        <f>0+O225+O229+O233+O237+O241+O245+O249+O253+O257</f>
      </c>
    </row>
    <row r="225" spans="1:16" ht="25.5">
      <c r="A225" s="25" t="s">
        <v>50</v>
      </c>
      <c s="29" t="s">
        <v>398</v>
      </c>
      <c s="29" t="s">
        <v>399</v>
      </c>
      <c s="25" t="s">
        <v>32</v>
      </c>
      <c s="30" t="s">
        <v>400</v>
      </c>
      <c s="31" t="s">
        <v>158</v>
      </c>
      <c s="32">
        <v>23.2</v>
      </c>
      <c s="33">
        <v>0</v>
      </c>
      <c s="33">
        <f>ROUND(ROUND(H225,2)*ROUND(G225,3),2)</f>
      </c>
      <c s="31" t="s">
        <v>55</v>
      </c>
      <c r="O225">
        <f>(I225*21)/100</f>
      </c>
      <c t="s">
        <v>26</v>
      </c>
    </row>
    <row r="226" spans="1:5" ht="12.75">
      <c r="A226" s="34" t="s">
        <v>56</v>
      </c>
      <c r="E226" s="35" t="s">
        <v>52</v>
      </c>
    </row>
    <row r="227" spans="1:5" ht="12.75">
      <c r="A227" s="36" t="s">
        <v>57</v>
      </c>
      <c r="E227" s="37" t="s">
        <v>401</v>
      </c>
    </row>
    <row r="228" spans="1:5" ht="127.5">
      <c r="A228" t="s">
        <v>59</v>
      </c>
      <c r="E228" s="35" t="s">
        <v>402</v>
      </c>
    </row>
    <row r="229" spans="1:16" ht="25.5">
      <c r="A229" s="25" t="s">
        <v>50</v>
      </c>
      <c s="29" t="s">
        <v>403</v>
      </c>
      <c s="29" t="s">
        <v>399</v>
      </c>
      <c s="25" t="s">
        <v>26</v>
      </c>
      <c s="30" t="s">
        <v>400</v>
      </c>
      <c s="31" t="s">
        <v>158</v>
      </c>
      <c s="32">
        <v>20</v>
      </c>
      <c s="33">
        <v>0</v>
      </c>
      <c s="33">
        <f>ROUND(ROUND(H229,2)*ROUND(G229,3),2)</f>
      </c>
      <c s="31" t="s">
        <v>55</v>
      </c>
      <c r="O229">
        <f>(I229*21)/100</f>
      </c>
      <c t="s">
        <v>26</v>
      </c>
    </row>
    <row r="230" spans="1:5" ht="12.75">
      <c r="A230" s="34" t="s">
        <v>56</v>
      </c>
      <c r="E230" s="35" t="s">
        <v>52</v>
      </c>
    </row>
    <row r="231" spans="1:5" ht="12.75">
      <c r="A231" s="36" t="s">
        <v>57</v>
      </c>
      <c r="E231" s="37" t="s">
        <v>404</v>
      </c>
    </row>
    <row r="232" spans="1:5" ht="127.5">
      <c r="A232" t="s">
        <v>59</v>
      </c>
      <c r="E232" s="35" t="s">
        <v>402</v>
      </c>
    </row>
    <row r="233" spans="1:16" ht="12.75">
      <c r="A233" s="25" t="s">
        <v>50</v>
      </c>
      <c s="29" t="s">
        <v>405</v>
      </c>
      <c s="29" t="s">
        <v>406</v>
      </c>
      <c s="25" t="s">
        <v>52</v>
      </c>
      <c s="30" t="s">
        <v>407</v>
      </c>
      <c s="31" t="s">
        <v>158</v>
      </c>
      <c s="32">
        <v>290</v>
      </c>
      <c s="33">
        <v>0</v>
      </c>
      <c s="33">
        <f>ROUND(ROUND(H233,2)*ROUND(G233,3),2)</f>
      </c>
      <c s="31" t="s">
        <v>55</v>
      </c>
      <c r="O233">
        <f>(I233*21)/100</f>
      </c>
      <c t="s">
        <v>26</v>
      </c>
    </row>
    <row r="234" spans="1:5" ht="12.75">
      <c r="A234" s="34" t="s">
        <v>56</v>
      </c>
      <c r="E234" s="35" t="s">
        <v>52</v>
      </c>
    </row>
    <row r="235" spans="1:5" ht="12.75">
      <c r="A235" s="36" t="s">
        <v>57</v>
      </c>
      <c r="E235" s="37" t="s">
        <v>408</v>
      </c>
    </row>
    <row r="236" spans="1:5" ht="114.75">
      <c r="A236" t="s">
        <v>59</v>
      </c>
      <c r="E236" s="35" t="s">
        <v>409</v>
      </c>
    </row>
    <row r="237" spans="1:16" ht="12.75">
      <c r="A237" s="25" t="s">
        <v>50</v>
      </c>
      <c s="29" t="s">
        <v>410</v>
      </c>
      <c s="29" t="s">
        <v>411</v>
      </c>
      <c s="25" t="s">
        <v>52</v>
      </c>
      <c s="30" t="s">
        <v>412</v>
      </c>
      <c s="31" t="s">
        <v>73</v>
      </c>
      <c s="32">
        <v>7</v>
      </c>
      <c s="33">
        <v>0</v>
      </c>
      <c s="33">
        <f>ROUND(ROUND(H237,2)*ROUND(G237,3),2)</f>
      </c>
      <c s="31" t="s">
        <v>55</v>
      </c>
      <c r="O237">
        <f>(I237*21)/100</f>
      </c>
      <c t="s">
        <v>26</v>
      </c>
    </row>
    <row r="238" spans="1:5" ht="12.75">
      <c r="A238" s="34" t="s">
        <v>56</v>
      </c>
      <c r="E238" s="35" t="s">
        <v>52</v>
      </c>
    </row>
    <row r="239" spans="1:5" ht="12.75">
      <c r="A239" s="36" t="s">
        <v>57</v>
      </c>
      <c r="E239" s="37" t="s">
        <v>413</v>
      </c>
    </row>
    <row r="240" spans="1:5" ht="51">
      <c r="A240" t="s">
        <v>59</v>
      </c>
      <c r="E240" s="35" t="s">
        <v>414</v>
      </c>
    </row>
    <row r="241" spans="1:16" ht="25.5">
      <c r="A241" s="25" t="s">
        <v>50</v>
      </c>
      <c s="29" t="s">
        <v>415</v>
      </c>
      <c s="29" t="s">
        <v>416</v>
      </c>
      <c s="25" t="s">
        <v>52</v>
      </c>
      <c s="30" t="s">
        <v>417</v>
      </c>
      <c s="31" t="s">
        <v>64</v>
      </c>
      <c s="32">
        <v>161.417</v>
      </c>
      <c s="33">
        <v>0</v>
      </c>
      <c s="33">
        <f>ROUND(ROUND(H241,2)*ROUND(G241,3),2)</f>
      </c>
      <c s="31" t="s">
        <v>55</v>
      </c>
      <c r="O241">
        <f>(I241*21)/100</f>
      </c>
      <c t="s">
        <v>26</v>
      </c>
    </row>
    <row r="242" spans="1:5" ht="12.75">
      <c r="A242" s="34" t="s">
        <v>56</v>
      </c>
      <c r="E242" s="35" t="s">
        <v>52</v>
      </c>
    </row>
    <row r="243" spans="1:5" ht="38.25">
      <c r="A243" s="36" t="s">
        <v>57</v>
      </c>
      <c r="E243" s="37" t="s">
        <v>418</v>
      </c>
    </row>
    <row r="244" spans="1:5" ht="38.25">
      <c r="A244" t="s">
        <v>59</v>
      </c>
      <c r="E244" s="35" t="s">
        <v>419</v>
      </c>
    </row>
    <row r="245" spans="1:16" ht="12.75">
      <c r="A245" s="25" t="s">
        <v>50</v>
      </c>
      <c s="29" t="s">
        <v>420</v>
      </c>
      <c s="29" t="s">
        <v>421</v>
      </c>
      <c s="25" t="s">
        <v>52</v>
      </c>
      <c s="30" t="s">
        <v>422</v>
      </c>
      <c s="31" t="s">
        <v>158</v>
      </c>
      <c s="32">
        <v>295.9</v>
      </c>
      <c s="33">
        <v>0</v>
      </c>
      <c s="33">
        <f>ROUND(ROUND(H245,2)*ROUND(G245,3),2)</f>
      </c>
      <c s="31" t="s">
        <v>55</v>
      </c>
      <c r="O245">
        <f>(I245*21)/100</f>
      </c>
      <c t="s">
        <v>26</v>
      </c>
    </row>
    <row r="246" spans="1:5" ht="12.75">
      <c r="A246" s="34" t="s">
        <v>56</v>
      </c>
      <c r="E246" s="35" t="s">
        <v>52</v>
      </c>
    </row>
    <row r="247" spans="1:5" ht="12.75">
      <c r="A247" s="36" t="s">
        <v>57</v>
      </c>
      <c r="E247" s="37" t="s">
        <v>423</v>
      </c>
    </row>
    <row r="248" spans="1:5" ht="51">
      <c r="A248" t="s">
        <v>59</v>
      </c>
      <c r="E248" s="35" t="s">
        <v>424</v>
      </c>
    </row>
    <row r="249" spans="1:16" ht="12.75">
      <c r="A249" s="25" t="s">
        <v>50</v>
      </c>
      <c s="29" t="s">
        <v>425</v>
      </c>
      <c s="29" t="s">
        <v>426</v>
      </c>
      <c s="25" t="s">
        <v>52</v>
      </c>
      <c s="30" t="s">
        <v>427</v>
      </c>
      <c s="31" t="s">
        <v>158</v>
      </c>
      <c s="32">
        <v>25.87</v>
      </c>
      <c s="33">
        <v>0</v>
      </c>
      <c s="33">
        <f>ROUND(ROUND(H249,2)*ROUND(G249,3),2)</f>
      </c>
      <c s="31" t="s">
        <v>55</v>
      </c>
      <c r="O249">
        <f>(I249*21)/100</f>
      </c>
      <c t="s">
        <v>26</v>
      </c>
    </row>
    <row r="250" spans="1:5" ht="12.75">
      <c r="A250" s="34" t="s">
        <v>56</v>
      </c>
      <c r="E250" s="35" t="s">
        <v>52</v>
      </c>
    </row>
    <row r="251" spans="1:5" ht="51">
      <c r="A251" s="36" t="s">
        <v>57</v>
      </c>
      <c r="E251" s="37" t="s">
        <v>428</v>
      </c>
    </row>
    <row r="252" spans="1:5" ht="25.5">
      <c r="A252" t="s">
        <v>59</v>
      </c>
      <c r="E252" s="35" t="s">
        <v>429</v>
      </c>
    </row>
    <row r="253" spans="1:16" ht="12.75">
      <c r="A253" s="25" t="s">
        <v>50</v>
      </c>
      <c s="29" t="s">
        <v>430</v>
      </c>
      <c s="29" t="s">
        <v>431</v>
      </c>
      <c s="25" t="s">
        <v>52</v>
      </c>
      <c s="30" t="s">
        <v>432</v>
      </c>
      <c s="31" t="s">
        <v>158</v>
      </c>
      <c s="32">
        <v>12.935</v>
      </c>
      <c s="33">
        <v>0</v>
      </c>
      <c s="33">
        <f>ROUND(ROUND(H253,2)*ROUND(G253,3),2)</f>
      </c>
      <c s="31" t="s">
        <v>55</v>
      </c>
      <c r="O253">
        <f>(I253*21)/100</f>
      </c>
      <c t="s">
        <v>26</v>
      </c>
    </row>
    <row r="254" spans="1:5" ht="12.75">
      <c r="A254" s="34" t="s">
        <v>56</v>
      </c>
      <c r="E254" s="35" t="s">
        <v>52</v>
      </c>
    </row>
    <row r="255" spans="1:5" ht="12.75">
      <c r="A255" s="36" t="s">
        <v>57</v>
      </c>
      <c r="E255" s="37" t="s">
        <v>433</v>
      </c>
    </row>
    <row r="256" spans="1:5" ht="38.25">
      <c r="A256" t="s">
        <v>59</v>
      </c>
      <c r="E256" s="35" t="s">
        <v>434</v>
      </c>
    </row>
    <row r="257" spans="1:16" ht="12.75">
      <c r="A257" s="25" t="s">
        <v>50</v>
      </c>
      <c s="29" t="s">
        <v>435</v>
      </c>
      <c s="29" t="s">
        <v>436</v>
      </c>
      <c s="25" t="s">
        <v>52</v>
      </c>
      <c s="30" t="s">
        <v>437</v>
      </c>
      <c s="31" t="s">
        <v>158</v>
      </c>
      <c s="32">
        <v>295.7</v>
      </c>
      <c s="33">
        <v>0</v>
      </c>
      <c s="33">
        <f>ROUND(ROUND(H257,2)*ROUND(G257,3),2)</f>
      </c>
      <c s="31" t="s">
        <v>55</v>
      </c>
      <c r="O257">
        <f>(I257*21)/100</f>
      </c>
      <c t="s">
        <v>26</v>
      </c>
    </row>
    <row r="258" spans="1:5" ht="12.75">
      <c r="A258" s="34" t="s">
        <v>56</v>
      </c>
      <c r="E258" s="35" t="s">
        <v>438</v>
      </c>
    </row>
    <row r="259" spans="1:5" ht="12.75">
      <c r="A259" s="36" t="s">
        <v>57</v>
      </c>
      <c r="E259" s="37" t="s">
        <v>439</v>
      </c>
    </row>
    <row r="260" spans="1:5" ht="89.25">
      <c r="A260" t="s">
        <v>59</v>
      </c>
      <c r="E260" s="35" t="s">
        <v>440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0+O8+O17+O70+O123+O144+O169+O206+O219+O236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441</v>
      </c>
      <c s="41">
        <f>0+I8+I17+I70+I123+I144+I169+I206+I219+I236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441</v>
      </c>
      <c s="6"/>
      <c s="18" t="s">
        <v>442</v>
      </c>
      <c s="16" t="s">
        <v>169</v>
      </c>
      <c s="16" t="s">
        <v>170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173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50</v>
      </c>
      <c s="29" t="s">
        <v>32</v>
      </c>
      <c s="29" t="s">
        <v>174</v>
      </c>
      <c s="25" t="s">
        <v>175</v>
      </c>
      <c s="30" t="s">
        <v>176</v>
      </c>
      <c s="31" t="s">
        <v>177</v>
      </c>
      <c s="32">
        <v>200.808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52</v>
      </c>
    </row>
    <row r="11" spans="1:5" ht="12.75">
      <c r="A11" s="36" t="s">
        <v>57</v>
      </c>
      <c r="E11" s="37" t="s">
        <v>443</v>
      </c>
    </row>
    <row r="12" spans="1:5" ht="25.5">
      <c r="A12" t="s">
        <v>59</v>
      </c>
      <c r="E12" s="35" t="s">
        <v>179</v>
      </c>
    </row>
    <row r="13" spans="1:16" ht="12.75">
      <c r="A13" s="25" t="s">
        <v>50</v>
      </c>
      <c s="29" t="s">
        <v>26</v>
      </c>
      <c s="29" t="s">
        <v>174</v>
      </c>
      <c s="25" t="s">
        <v>180</v>
      </c>
      <c s="30" t="s">
        <v>176</v>
      </c>
      <c s="31" t="s">
        <v>177</v>
      </c>
      <c s="32">
        <v>2157.062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52</v>
      </c>
    </row>
    <row r="15" spans="1:5" ht="38.25">
      <c r="A15" s="36" t="s">
        <v>57</v>
      </c>
      <c r="E15" s="37" t="s">
        <v>444</v>
      </c>
    </row>
    <row r="16" spans="1:5" ht="25.5">
      <c r="A16" t="s">
        <v>59</v>
      </c>
      <c r="E16" s="35" t="s">
        <v>179</v>
      </c>
    </row>
    <row r="17" spans="1:18" ht="12.75" customHeight="1">
      <c r="A17" s="6" t="s">
        <v>48</v>
      </c>
      <c s="6"/>
      <c s="39" t="s">
        <v>32</v>
      </c>
      <c s="6"/>
      <c s="27" t="s">
        <v>49</v>
      </c>
      <c s="6"/>
      <c s="6"/>
      <c s="6"/>
      <c s="40">
        <f>0+Q17</f>
      </c>
      <c s="6"/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25" t="s">
        <v>50</v>
      </c>
      <c s="29" t="s">
        <v>25</v>
      </c>
      <c s="29" t="s">
        <v>182</v>
      </c>
      <c s="25" t="s">
        <v>52</v>
      </c>
      <c s="30" t="s">
        <v>183</v>
      </c>
      <c s="31" t="s">
        <v>73</v>
      </c>
      <c s="32">
        <v>93</v>
      </c>
      <c s="33">
        <v>0</v>
      </c>
      <c s="33">
        <f>ROUND(ROUND(H18,2)*ROUND(G18,3),2)</f>
      </c>
      <c s="31" t="s">
        <v>55</v>
      </c>
      <c r="O18">
        <f>(I18*21)/100</f>
      </c>
      <c t="s">
        <v>26</v>
      </c>
    </row>
    <row r="19" spans="1:5" ht="12.75">
      <c r="A19" s="34" t="s">
        <v>56</v>
      </c>
      <c r="E19" s="35" t="s">
        <v>52</v>
      </c>
    </row>
    <row r="20" spans="1:5" ht="12.75">
      <c r="A20" s="36" t="s">
        <v>57</v>
      </c>
      <c r="E20" s="37" t="s">
        <v>445</v>
      </c>
    </row>
    <row r="21" spans="1:5" ht="165.75">
      <c r="A21" t="s">
        <v>59</v>
      </c>
      <c r="E21" s="35" t="s">
        <v>185</v>
      </c>
    </row>
    <row r="22" spans="1:16" ht="25.5">
      <c r="A22" s="25" t="s">
        <v>50</v>
      </c>
      <c s="29" t="s">
        <v>36</v>
      </c>
      <c s="29" t="s">
        <v>186</v>
      </c>
      <c s="25" t="s">
        <v>52</v>
      </c>
      <c s="30" t="s">
        <v>187</v>
      </c>
      <c s="31" t="s">
        <v>54</v>
      </c>
      <c s="32">
        <v>258.21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52</v>
      </c>
    </row>
    <row r="24" spans="1:5" ht="25.5">
      <c r="A24" s="36" t="s">
        <v>57</v>
      </c>
      <c r="E24" s="37" t="s">
        <v>446</v>
      </c>
    </row>
    <row r="25" spans="1:5" ht="63.75">
      <c r="A25" t="s">
        <v>59</v>
      </c>
      <c r="E25" s="35" t="s">
        <v>60</v>
      </c>
    </row>
    <row r="26" spans="1:16" ht="12.75">
      <c r="A26" s="25" t="s">
        <v>50</v>
      </c>
      <c s="29" t="s">
        <v>38</v>
      </c>
      <c s="29" t="s">
        <v>189</v>
      </c>
      <c s="25" t="s">
        <v>52</v>
      </c>
      <c s="30" t="s">
        <v>190</v>
      </c>
      <c s="31" t="s">
        <v>54</v>
      </c>
      <c s="32">
        <v>83.67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52</v>
      </c>
    </row>
    <row r="28" spans="1:5" ht="25.5">
      <c r="A28" s="36" t="s">
        <v>57</v>
      </c>
      <c r="E28" s="37" t="s">
        <v>447</v>
      </c>
    </row>
    <row r="29" spans="1:5" ht="63.75">
      <c r="A29" t="s">
        <v>59</v>
      </c>
      <c r="E29" s="35" t="s">
        <v>60</v>
      </c>
    </row>
    <row r="30" spans="1:16" ht="12.75">
      <c r="A30" s="25" t="s">
        <v>50</v>
      </c>
      <c s="29" t="s">
        <v>40</v>
      </c>
      <c s="29" t="s">
        <v>192</v>
      </c>
      <c s="25" t="s">
        <v>52</v>
      </c>
      <c s="30" t="s">
        <v>193</v>
      </c>
      <c s="31" t="s">
        <v>194</v>
      </c>
      <c s="32">
        <v>2880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52</v>
      </c>
    </row>
    <row r="32" spans="1:5" ht="12.75">
      <c r="A32" s="36" t="s">
        <v>57</v>
      </c>
      <c r="E32" s="37" t="s">
        <v>448</v>
      </c>
    </row>
    <row r="33" spans="1:5" ht="38.25">
      <c r="A33" t="s">
        <v>59</v>
      </c>
      <c r="E33" s="35" t="s">
        <v>196</v>
      </c>
    </row>
    <row r="34" spans="1:16" ht="12.75">
      <c r="A34" s="25" t="s">
        <v>50</v>
      </c>
      <c s="29" t="s">
        <v>84</v>
      </c>
      <c s="29" t="s">
        <v>197</v>
      </c>
      <c s="25" t="s">
        <v>52</v>
      </c>
      <c s="30" t="s">
        <v>198</v>
      </c>
      <c s="31" t="s">
        <v>54</v>
      </c>
      <c s="32">
        <v>239.842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199</v>
      </c>
    </row>
    <row r="36" spans="1:5" ht="51">
      <c r="A36" s="36" t="s">
        <v>57</v>
      </c>
      <c r="E36" s="37" t="s">
        <v>449</v>
      </c>
    </row>
    <row r="37" spans="1:5" ht="38.25">
      <c r="A37" t="s">
        <v>59</v>
      </c>
      <c r="E37" s="35" t="s">
        <v>201</v>
      </c>
    </row>
    <row r="38" spans="1:16" ht="12.75">
      <c r="A38" s="25" t="s">
        <v>50</v>
      </c>
      <c s="29" t="s">
        <v>89</v>
      </c>
      <c s="29" t="s">
        <v>202</v>
      </c>
      <c s="25" t="s">
        <v>52</v>
      </c>
      <c s="30" t="s">
        <v>203</v>
      </c>
      <c s="31" t="s">
        <v>54</v>
      </c>
      <c s="32">
        <v>392.736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52</v>
      </c>
    </row>
    <row r="40" spans="1:5" ht="38.25">
      <c r="A40" s="36" t="s">
        <v>57</v>
      </c>
      <c r="E40" s="37" t="s">
        <v>450</v>
      </c>
    </row>
    <row r="41" spans="1:5" ht="369.75">
      <c r="A41" t="s">
        <v>59</v>
      </c>
      <c r="E41" s="35" t="s">
        <v>205</v>
      </c>
    </row>
    <row r="42" spans="1:16" ht="12.75">
      <c r="A42" s="25" t="s">
        <v>50</v>
      </c>
      <c s="29" t="s">
        <v>43</v>
      </c>
      <c s="29" t="s">
        <v>206</v>
      </c>
      <c s="25" t="s">
        <v>52</v>
      </c>
      <c s="30" t="s">
        <v>207</v>
      </c>
      <c s="31" t="s">
        <v>54</v>
      </c>
      <c s="32">
        <v>1676.913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52</v>
      </c>
    </row>
    <row r="44" spans="1:5" ht="51">
      <c r="A44" s="36" t="s">
        <v>57</v>
      </c>
      <c r="E44" s="37" t="s">
        <v>451</v>
      </c>
    </row>
    <row r="45" spans="1:5" ht="318.75">
      <c r="A45" t="s">
        <v>59</v>
      </c>
      <c r="E45" s="35" t="s">
        <v>209</v>
      </c>
    </row>
    <row r="46" spans="1:16" ht="12.75">
      <c r="A46" s="25" t="s">
        <v>50</v>
      </c>
      <c s="29" t="s">
        <v>45</v>
      </c>
      <c s="29" t="s">
        <v>210</v>
      </c>
      <c s="25" t="s">
        <v>52</v>
      </c>
      <c s="30" t="s">
        <v>211</v>
      </c>
      <c s="31" t="s">
        <v>54</v>
      </c>
      <c s="32">
        <v>820.321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52</v>
      </c>
    </row>
    <row r="48" spans="1:5" ht="63.75">
      <c r="A48" s="36" t="s">
        <v>57</v>
      </c>
      <c r="E48" s="37" t="s">
        <v>452</v>
      </c>
    </row>
    <row r="49" spans="1:5" ht="191.25">
      <c r="A49" t="s">
        <v>59</v>
      </c>
      <c r="E49" s="35" t="s">
        <v>213</v>
      </c>
    </row>
    <row r="50" spans="1:16" ht="12.75">
      <c r="A50" s="25" t="s">
        <v>50</v>
      </c>
      <c s="29" t="s">
        <v>47</v>
      </c>
      <c s="29" t="s">
        <v>214</v>
      </c>
      <c s="25" t="s">
        <v>52</v>
      </c>
      <c s="30" t="s">
        <v>215</v>
      </c>
      <c s="31" t="s">
        <v>54</v>
      </c>
      <c s="32">
        <v>984.924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52</v>
      </c>
    </row>
    <row r="52" spans="1:5" ht="102">
      <c r="A52" s="36" t="s">
        <v>57</v>
      </c>
      <c r="E52" s="37" t="s">
        <v>453</v>
      </c>
    </row>
    <row r="53" spans="1:5" ht="229.5">
      <c r="A53" t="s">
        <v>59</v>
      </c>
      <c r="E53" s="35" t="s">
        <v>217</v>
      </c>
    </row>
    <row r="54" spans="1:16" ht="12.75">
      <c r="A54" s="25" t="s">
        <v>50</v>
      </c>
      <c s="29" t="s">
        <v>102</v>
      </c>
      <c s="29" t="s">
        <v>218</v>
      </c>
      <c s="25" t="s">
        <v>52</v>
      </c>
      <c s="30" t="s">
        <v>219</v>
      </c>
      <c s="31" t="s">
        <v>54</v>
      </c>
      <c s="32">
        <v>245.527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52</v>
      </c>
    </row>
    <row r="56" spans="1:5" ht="63.75">
      <c r="A56" s="36" t="s">
        <v>57</v>
      </c>
      <c r="E56" s="37" t="s">
        <v>454</v>
      </c>
    </row>
    <row r="57" spans="1:5" ht="255">
      <c r="A57" t="s">
        <v>59</v>
      </c>
      <c r="E57" s="35" t="s">
        <v>221</v>
      </c>
    </row>
    <row r="58" spans="1:16" ht="12.75">
      <c r="A58" s="25" t="s">
        <v>50</v>
      </c>
      <c s="29" t="s">
        <v>106</v>
      </c>
      <c s="29" t="s">
        <v>222</v>
      </c>
      <c s="25" t="s">
        <v>52</v>
      </c>
      <c s="30" t="s">
        <v>223</v>
      </c>
      <c s="31" t="s">
        <v>64</v>
      </c>
      <c s="32">
        <v>1114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52</v>
      </c>
    </row>
    <row r="60" spans="1:5" ht="12.75">
      <c r="A60" s="36" t="s">
        <v>57</v>
      </c>
      <c r="E60" s="37" t="s">
        <v>455</v>
      </c>
    </row>
    <row r="61" spans="1:5" ht="25.5">
      <c r="A61" t="s">
        <v>59</v>
      </c>
      <c r="E61" s="35" t="s">
        <v>225</v>
      </c>
    </row>
    <row r="62" spans="1:16" ht="12.75">
      <c r="A62" s="25" t="s">
        <v>50</v>
      </c>
      <c s="29" t="s">
        <v>110</v>
      </c>
      <c s="29" t="s">
        <v>226</v>
      </c>
      <c s="25" t="s">
        <v>52</v>
      </c>
      <c s="30" t="s">
        <v>227</v>
      </c>
      <c s="31" t="s">
        <v>64</v>
      </c>
      <c s="32">
        <v>1115.1</v>
      </c>
      <c s="33">
        <v>0</v>
      </c>
      <c s="33">
        <f>ROUND(ROUND(H62,2)*ROUND(G62,3),2)</f>
      </c>
      <c s="31" t="s">
        <v>55</v>
      </c>
      <c r="O62">
        <f>(I62*21)/100</f>
      </c>
      <c t="s">
        <v>26</v>
      </c>
    </row>
    <row r="63" spans="1:5" ht="12.75">
      <c r="A63" s="34" t="s">
        <v>56</v>
      </c>
      <c r="E63" s="35" t="s">
        <v>52</v>
      </c>
    </row>
    <row r="64" spans="1:5" ht="25.5">
      <c r="A64" s="36" t="s">
        <v>57</v>
      </c>
      <c r="E64" s="37" t="s">
        <v>456</v>
      </c>
    </row>
    <row r="65" spans="1:5" ht="38.25">
      <c r="A65" t="s">
        <v>59</v>
      </c>
      <c r="E65" s="35" t="s">
        <v>229</v>
      </c>
    </row>
    <row r="66" spans="1:16" ht="12.75">
      <c r="A66" s="25" t="s">
        <v>50</v>
      </c>
      <c s="29" t="s">
        <v>115</v>
      </c>
      <c s="29" t="s">
        <v>230</v>
      </c>
      <c s="25" t="s">
        <v>52</v>
      </c>
      <c s="30" t="s">
        <v>231</v>
      </c>
      <c s="31" t="s">
        <v>64</v>
      </c>
      <c s="32">
        <v>1115.1</v>
      </c>
      <c s="33">
        <v>0</v>
      </c>
      <c s="33">
        <f>ROUND(ROUND(H66,2)*ROUND(G66,3),2)</f>
      </c>
      <c s="31" t="s">
        <v>55</v>
      </c>
      <c r="O66">
        <f>(I66*21)/100</f>
      </c>
      <c t="s">
        <v>26</v>
      </c>
    </row>
    <row r="67" spans="1:5" ht="12.75">
      <c r="A67" s="34" t="s">
        <v>56</v>
      </c>
      <c r="E67" s="35" t="s">
        <v>52</v>
      </c>
    </row>
    <row r="68" spans="1:5" ht="25.5">
      <c r="A68" s="36" t="s">
        <v>57</v>
      </c>
      <c r="E68" s="37" t="s">
        <v>456</v>
      </c>
    </row>
    <row r="69" spans="1:5" ht="25.5">
      <c r="A69" t="s">
        <v>59</v>
      </c>
      <c r="E69" s="35" t="s">
        <v>232</v>
      </c>
    </row>
    <row r="70" spans="1:18" ht="12.75" customHeight="1">
      <c r="A70" s="6" t="s">
        <v>48</v>
      </c>
      <c s="6"/>
      <c s="39" t="s">
        <v>26</v>
      </c>
      <c s="6"/>
      <c s="27" t="s">
        <v>233</v>
      </c>
      <c s="6"/>
      <c s="6"/>
      <c s="6"/>
      <c s="40">
        <f>0+Q70</f>
      </c>
      <c s="6"/>
      <c r="O70">
        <f>0+R70</f>
      </c>
      <c r="Q70">
        <f>0+I71+I75+I79+I83+I87+I91+I95+I99+I103+I107+I111+I115+I119</f>
      </c>
      <c>
        <f>0+O71+O75+O79+O83+O87+O91+O95+O99+O103+O107+O111+O115+O119</f>
      </c>
    </row>
    <row r="71" spans="1:16" ht="12.75">
      <c r="A71" s="25" t="s">
        <v>50</v>
      </c>
      <c s="29" t="s">
        <v>118</v>
      </c>
      <c s="29" t="s">
        <v>234</v>
      </c>
      <c s="25" t="s">
        <v>52</v>
      </c>
      <c s="30" t="s">
        <v>235</v>
      </c>
      <c s="31" t="s">
        <v>158</v>
      </c>
      <c s="32">
        <v>154.8</v>
      </c>
      <c s="33">
        <v>0</v>
      </c>
      <c s="33">
        <f>ROUND(ROUND(H71,2)*ROUND(G71,3),2)</f>
      </c>
      <c s="31" t="s">
        <v>55</v>
      </c>
      <c r="O71">
        <f>(I71*21)/100</f>
      </c>
      <c t="s">
        <v>26</v>
      </c>
    </row>
    <row r="72" spans="1:5" ht="12.75">
      <c r="A72" s="34" t="s">
        <v>56</v>
      </c>
      <c r="E72" s="35" t="s">
        <v>52</v>
      </c>
    </row>
    <row r="73" spans="1:5" ht="12.75">
      <c r="A73" s="36" t="s">
        <v>57</v>
      </c>
      <c r="E73" s="37" t="s">
        <v>457</v>
      </c>
    </row>
    <row r="74" spans="1:5" ht="165.75">
      <c r="A74" t="s">
        <v>59</v>
      </c>
      <c r="E74" s="35" t="s">
        <v>237</v>
      </c>
    </row>
    <row r="75" spans="1:16" ht="12.75">
      <c r="A75" s="25" t="s">
        <v>50</v>
      </c>
      <c s="29" t="s">
        <v>121</v>
      </c>
      <c s="29" t="s">
        <v>458</v>
      </c>
      <c s="25" t="s">
        <v>52</v>
      </c>
      <c s="30" t="s">
        <v>459</v>
      </c>
      <c s="31" t="s">
        <v>177</v>
      </c>
      <c s="32">
        <v>4.217</v>
      </c>
      <c s="33">
        <v>0</v>
      </c>
      <c s="33">
        <f>ROUND(ROUND(H75,2)*ROUND(G75,3),2)</f>
      </c>
      <c s="31" t="s">
        <v>55</v>
      </c>
      <c r="O75">
        <f>(I75*21)/100</f>
      </c>
      <c t="s">
        <v>26</v>
      </c>
    </row>
    <row r="76" spans="1:5" ht="12.75">
      <c r="A76" s="34" t="s">
        <v>56</v>
      </c>
      <c r="E76" s="35" t="s">
        <v>52</v>
      </c>
    </row>
    <row r="77" spans="1:5" ht="12.75">
      <c r="A77" s="36" t="s">
        <v>57</v>
      </c>
      <c r="E77" s="37" t="s">
        <v>460</v>
      </c>
    </row>
    <row r="78" spans="1:5" ht="38.25">
      <c r="A78" t="s">
        <v>59</v>
      </c>
      <c r="E78" s="35" t="s">
        <v>461</v>
      </c>
    </row>
    <row r="79" spans="1:16" ht="12.75">
      <c r="A79" s="25" t="s">
        <v>50</v>
      </c>
      <c s="29" t="s">
        <v>124</v>
      </c>
      <c s="29" t="s">
        <v>462</v>
      </c>
      <c s="25" t="s">
        <v>52</v>
      </c>
      <c s="30" t="s">
        <v>463</v>
      </c>
      <c s="31" t="s">
        <v>64</v>
      </c>
      <c s="32">
        <v>40</v>
      </c>
      <c s="33">
        <v>0</v>
      </c>
      <c s="33">
        <f>ROUND(ROUND(H79,2)*ROUND(G79,3),2)</f>
      </c>
      <c s="31" t="s">
        <v>55</v>
      </c>
      <c r="O79">
        <f>(I79*21)/100</f>
      </c>
      <c t="s">
        <v>26</v>
      </c>
    </row>
    <row r="80" spans="1:5" ht="12.75">
      <c r="A80" s="34" t="s">
        <v>56</v>
      </c>
      <c r="E80" s="35" t="s">
        <v>52</v>
      </c>
    </row>
    <row r="81" spans="1:5" ht="12.75">
      <c r="A81" s="36" t="s">
        <v>57</v>
      </c>
      <c r="E81" s="37" t="s">
        <v>464</v>
      </c>
    </row>
    <row r="82" spans="1:5" ht="25.5">
      <c r="A82" t="s">
        <v>59</v>
      </c>
      <c r="E82" s="35" t="s">
        <v>465</v>
      </c>
    </row>
    <row r="83" spans="1:16" ht="12.75">
      <c r="A83" s="25" t="s">
        <v>50</v>
      </c>
      <c s="29" t="s">
        <v>128</v>
      </c>
      <c s="29" t="s">
        <v>238</v>
      </c>
      <c s="25" t="s">
        <v>52</v>
      </c>
      <c s="30" t="s">
        <v>239</v>
      </c>
      <c s="31" t="s">
        <v>158</v>
      </c>
      <c s="32">
        <v>2030</v>
      </c>
      <c s="33">
        <v>0</v>
      </c>
      <c s="33">
        <f>ROUND(ROUND(H83,2)*ROUND(G83,3),2)</f>
      </c>
      <c s="31" t="s">
        <v>55</v>
      </c>
      <c r="O83">
        <f>(I83*21)/100</f>
      </c>
      <c t="s">
        <v>26</v>
      </c>
    </row>
    <row r="84" spans="1:5" ht="12.75">
      <c r="A84" s="34" t="s">
        <v>56</v>
      </c>
      <c r="E84" s="35" t="s">
        <v>52</v>
      </c>
    </row>
    <row r="85" spans="1:5" ht="12.75">
      <c r="A85" s="36" t="s">
        <v>57</v>
      </c>
      <c r="E85" s="37" t="s">
        <v>466</v>
      </c>
    </row>
    <row r="86" spans="1:5" ht="51">
      <c r="A86" t="s">
        <v>59</v>
      </c>
      <c r="E86" s="35" t="s">
        <v>241</v>
      </c>
    </row>
    <row r="87" spans="1:16" ht="12.75">
      <c r="A87" s="25" t="s">
        <v>50</v>
      </c>
      <c s="29" t="s">
        <v>131</v>
      </c>
      <c s="29" t="s">
        <v>242</v>
      </c>
      <c s="25" t="s">
        <v>52</v>
      </c>
      <c s="30" t="s">
        <v>243</v>
      </c>
      <c s="31" t="s">
        <v>158</v>
      </c>
      <c s="32">
        <v>980</v>
      </c>
      <c s="33">
        <v>0</v>
      </c>
      <c s="33">
        <f>ROUND(ROUND(H87,2)*ROUND(G87,3),2)</f>
      </c>
      <c s="31" t="s">
        <v>55</v>
      </c>
      <c r="O87">
        <f>(I87*21)/100</f>
      </c>
      <c t="s">
        <v>26</v>
      </c>
    </row>
    <row r="88" spans="1:5" ht="12.75">
      <c r="A88" s="34" t="s">
        <v>56</v>
      </c>
      <c r="E88" s="35" t="s">
        <v>52</v>
      </c>
    </row>
    <row r="89" spans="1:5" ht="12.75">
      <c r="A89" s="36" t="s">
        <v>57</v>
      </c>
      <c r="E89" s="37" t="s">
        <v>467</v>
      </c>
    </row>
    <row r="90" spans="1:5" ht="63.75">
      <c r="A90" t="s">
        <v>59</v>
      </c>
      <c r="E90" s="35" t="s">
        <v>245</v>
      </c>
    </row>
    <row r="91" spans="1:16" ht="25.5">
      <c r="A91" s="25" t="s">
        <v>50</v>
      </c>
      <c s="29" t="s">
        <v>134</v>
      </c>
      <c s="29" t="s">
        <v>246</v>
      </c>
      <c s="25" t="s">
        <v>52</v>
      </c>
      <c s="30" t="s">
        <v>247</v>
      </c>
      <c s="31" t="s">
        <v>158</v>
      </c>
      <c s="32">
        <v>2030</v>
      </c>
      <c s="33">
        <v>0</v>
      </c>
      <c s="33">
        <f>ROUND(ROUND(H91,2)*ROUND(G91,3),2)</f>
      </c>
      <c s="31" t="s">
        <v>55</v>
      </c>
      <c r="O91">
        <f>(I91*21)/100</f>
      </c>
      <c t="s">
        <v>26</v>
      </c>
    </row>
    <row r="92" spans="1:5" ht="12.75">
      <c r="A92" s="34" t="s">
        <v>56</v>
      </c>
      <c r="E92" s="35" t="s">
        <v>52</v>
      </c>
    </row>
    <row r="93" spans="1:5" ht="12.75">
      <c r="A93" s="36" t="s">
        <v>57</v>
      </c>
      <c r="E93" s="37" t="s">
        <v>468</v>
      </c>
    </row>
    <row r="94" spans="1:5" ht="63.75">
      <c r="A94" t="s">
        <v>59</v>
      </c>
      <c r="E94" s="35" t="s">
        <v>245</v>
      </c>
    </row>
    <row r="95" spans="1:16" ht="25.5">
      <c r="A95" s="25" t="s">
        <v>50</v>
      </c>
      <c s="29" t="s">
        <v>138</v>
      </c>
      <c s="29" t="s">
        <v>469</v>
      </c>
      <c s="25" t="s">
        <v>52</v>
      </c>
      <c s="30" t="s">
        <v>470</v>
      </c>
      <c s="31" t="s">
        <v>158</v>
      </c>
      <c s="32">
        <v>99</v>
      </c>
      <c s="33">
        <v>0</v>
      </c>
      <c s="33">
        <f>ROUND(ROUND(H95,2)*ROUND(G95,3),2)</f>
      </c>
      <c s="31" t="s">
        <v>55</v>
      </c>
      <c r="O95">
        <f>(I95*21)/100</f>
      </c>
      <c t="s">
        <v>26</v>
      </c>
    </row>
    <row r="96" spans="1:5" ht="12.75">
      <c r="A96" s="34" t="s">
        <v>56</v>
      </c>
      <c r="E96" s="35" t="s">
        <v>52</v>
      </c>
    </row>
    <row r="97" spans="1:5" ht="12.75">
      <c r="A97" s="36" t="s">
        <v>57</v>
      </c>
      <c r="E97" s="37" t="s">
        <v>471</v>
      </c>
    </row>
    <row r="98" spans="1:5" ht="63.75">
      <c r="A98" t="s">
        <v>59</v>
      </c>
      <c r="E98" s="35" t="s">
        <v>245</v>
      </c>
    </row>
    <row r="99" spans="1:16" ht="12.75">
      <c r="A99" s="25" t="s">
        <v>50</v>
      </c>
      <c s="29" t="s">
        <v>141</v>
      </c>
      <c s="29" t="s">
        <v>249</v>
      </c>
      <c s="25" t="s">
        <v>52</v>
      </c>
      <c s="30" t="s">
        <v>250</v>
      </c>
      <c s="31" t="s">
        <v>54</v>
      </c>
      <c s="32">
        <v>276.808</v>
      </c>
      <c s="33">
        <v>0</v>
      </c>
      <c s="33">
        <f>ROUND(ROUND(H99,2)*ROUND(G99,3),2)</f>
      </c>
      <c s="31" t="s">
        <v>55</v>
      </c>
      <c r="O99">
        <f>(I99*21)/100</f>
      </c>
      <c t="s">
        <v>26</v>
      </c>
    </row>
    <row r="100" spans="1:5" ht="12.75">
      <c r="A100" s="34" t="s">
        <v>56</v>
      </c>
      <c r="E100" s="35" t="s">
        <v>52</v>
      </c>
    </row>
    <row r="101" spans="1:5" ht="12.75">
      <c r="A101" s="36" t="s">
        <v>57</v>
      </c>
      <c r="E101" s="37" t="s">
        <v>472</v>
      </c>
    </row>
    <row r="102" spans="1:5" ht="369.75">
      <c r="A102" t="s">
        <v>59</v>
      </c>
      <c r="E102" s="35" t="s">
        <v>252</v>
      </c>
    </row>
    <row r="103" spans="1:16" ht="12.75">
      <c r="A103" s="25" t="s">
        <v>50</v>
      </c>
      <c s="29" t="s">
        <v>144</v>
      </c>
      <c s="29" t="s">
        <v>253</v>
      </c>
      <c s="25" t="s">
        <v>52</v>
      </c>
      <c s="30" t="s">
        <v>254</v>
      </c>
      <c s="31" t="s">
        <v>177</v>
      </c>
      <c s="32">
        <v>47.057</v>
      </c>
      <c s="33">
        <v>0</v>
      </c>
      <c s="33">
        <f>ROUND(ROUND(H103,2)*ROUND(G103,3),2)</f>
      </c>
      <c s="31" t="s">
        <v>55</v>
      </c>
      <c r="O103">
        <f>(I103*21)/100</f>
      </c>
      <c t="s">
        <v>26</v>
      </c>
    </row>
    <row r="104" spans="1:5" ht="12.75">
      <c r="A104" s="34" t="s">
        <v>56</v>
      </c>
      <c r="E104" s="35" t="s">
        <v>52</v>
      </c>
    </row>
    <row r="105" spans="1:5" ht="12.75">
      <c r="A105" s="36" t="s">
        <v>57</v>
      </c>
      <c r="E105" s="37" t="s">
        <v>473</v>
      </c>
    </row>
    <row r="106" spans="1:5" ht="267.75">
      <c r="A106" t="s">
        <v>59</v>
      </c>
      <c r="E106" s="35" t="s">
        <v>256</v>
      </c>
    </row>
    <row r="107" spans="1:16" ht="12.75">
      <c r="A107" s="25" t="s">
        <v>50</v>
      </c>
      <c s="29" t="s">
        <v>148</v>
      </c>
      <c s="29" t="s">
        <v>257</v>
      </c>
      <c s="25" t="s">
        <v>52</v>
      </c>
      <c s="30" t="s">
        <v>258</v>
      </c>
      <c s="31" t="s">
        <v>73</v>
      </c>
      <c s="32">
        <v>196</v>
      </c>
      <c s="33">
        <v>0</v>
      </c>
      <c s="33">
        <f>ROUND(ROUND(H107,2)*ROUND(G107,3),2)</f>
      </c>
      <c s="31" t="s">
        <v>55</v>
      </c>
      <c r="O107">
        <f>(I107*21)/100</f>
      </c>
      <c t="s">
        <v>26</v>
      </c>
    </row>
    <row r="108" spans="1:5" ht="38.25">
      <c r="A108" s="34" t="s">
        <v>56</v>
      </c>
      <c r="E108" s="35" t="s">
        <v>259</v>
      </c>
    </row>
    <row r="109" spans="1:5" ht="12.75">
      <c r="A109" s="36" t="s">
        <v>57</v>
      </c>
      <c r="E109" s="37" t="s">
        <v>474</v>
      </c>
    </row>
    <row r="110" spans="1:5" ht="38.25">
      <c r="A110" t="s">
        <v>59</v>
      </c>
      <c r="E110" s="35" t="s">
        <v>261</v>
      </c>
    </row>
    <row r="111" spans="1:16" ht="12.75">
      <c r="A111" s="25" t="s">
        <v>50</v>
      </c>
      <c s="29" t="s">
        <v>151</v>
      </c>
      <c s="29" t="s">
        <v>262</v>
      </c>
      <c s="25" t="s">
        <v>52</v>
      </c>
      <c s="30" t="s">
        <v>263</v>
      </c>
      <c s="31" t="s">
        <v>54</v>
      </c>
      <c s="32">
        <v>55.782</v>
      </c>
      <c s="33">
        <v>0</v>
      </c>
      <c s="33">
        <f>ROUND(ROUND(H111,2)*ROUND(G111,3),2)</f>
      </c>
      <c s="31" t="s">
        <v>55</v>
      </c>
      <c r="O111">
        <f>(I111*21)/100</f>
      </c>
      <c t="s">
        <v>26</v>
      </c>
    </row>
    <row r="112" spans="1:5" ht="12.75">
      <c r="A112" s="34" t="s">
        <v>56</v>
      </c>
      <c r="E112" s="35" t="s">
        <v>52</v>
      </c>
    </row>
    <row r="113" spans="1:5" ht="12.75">
      <c r="A113" s="36" t="s">
        <v>57</v>
      </c>
      <c r="E113" s="37" t="s">
        <v>475</v>
      </c>
    </row>
    <row r="114" spans="1:5" ht="369.75">
      <c r="A114" t="s">
        <v>59</v>
      </c>
      <c r="E114" s="35" t="s">
        <v>252</v>
      </c>
    </row>
    <row r="115" spans="1:16" ht="12.75">
      <c r="A115" s="25" t="s">
        <v>50</v>
      </c>
      <c s="29" t="s">
        <v>155</v>
      </c>
      <c s="29" t="s">
        <v>265</v>
      </c>
      <c s="25" t="s">
        <v>52</v>
      </c>
      <c s="30" t="s">
        <v>266</v>
      </c>
      <c s="31" t="s">
        <v>177</v>
      </c>
      <c s="32">
        <v>2.045</v>
      </c>
      <c s="33">
        <v>0</v>
      </c>
      <c s="33">
        <f>ROUND(ROUND(H115,2)*ROUND(G115,3),2)</f>
      </c>
      <c s="31" t="s">
        <v>55</v>
      </c>
      <c r="O115">
        <f>(I115*21)/100</f>
      </c>
      <c t="s">
        <v>26</v>
      </c>
    </row>
    <row r="116" spans="1:5" ht="12.75">
      <c r="A116" s="34" t="s">
        <v>56</v>
      </c>
      <c r="E116" s="35" t="s">
        <v>52</v>
      </c>
    </row>
    <row r="117" spans="1:5" ht="25.5">
      <c r="A117" s="36" t="s">
        <v>57</v>
      </c>
      <c r="E117" s="37" t="s">
        <v>476</v>
      </c>
    </row>
    <row r="118" spans="1:5" ht="280.5">
      <c r="A118" t="s">
        <v>59</v>
      </c>
      <c r="E118" s="35" t="s">
        <v>268</v>
      </c>
    </row>
    <row r="119" spans="1:16" ht="12.75">
      <c r="A119" s="25" t="s">
        <v>50</v>
      </c>
      <c s="29" t="s">
        <v>160</v>
      </c>
      <c s="29" t="s">
        <v>269</v>
      </c>
      <c s="25" t="s">
        <v>52</v>
      </c>
      <c s="30" t="s">
        <v>270</v>
      </c>
      <c s="31" t="s">
        <v>64</v>
      </c>
      <c s="32">
        <v>300</v>
      </c>
      <c s="33">
        <v>0</v>
      </c>
      <c s="33">
        <f>ROUND(ROUND(H119,2)*ROUND(G119,3),2)</f>
      </c>
      <c s="31" t="s">
        <v>55</v>
      </c>
      <c r="O119">
        <f>(I119*21)/100</f>
      </c>
      <c t="s">
        <v>26</v>
      </c>
    </row>
    <row r="120" spans="1:5" ht="38.25">
      <c r="A120" s="34" t="s">
        <v>56</v>
      </c>
      <c r="E120" s="35" t="s">
        <v>271</v>
      </c>
    </row>
    <row r="121" spans="1:5" ht="12.75">
      <c r="A121" s="36" t="s">
        <v>57</v>
      </c>
      <c r="E121" s="37" t="s">
        <v>477</v>
      </c>
    </row>
    <row r="122" spans="1:5" ht="102">
      <c r="A122" t="s">
        <v>59</v>
      </c>
      <c r="E122" s="35" t="s">
        <v>273</v>
      </c>
    </row>
    <row r="123" spans="1:18" ht="12.75" customHeight="1">
      <c r="A123" s="6" t="s">
        <v>48</v>
      </c>
      <c s="6"/>
      <c s="39" t="s">
        <v>25</v>
      </c>
      <c s="6"/>
      <c s="27" t="s">
        <v>274</v>
      </c>
      <c s="6"/>
      <c s="6"/>
      <c s="6"/>
      <c s="40">
        <f>0+Q123</f>
      </c>
      <c s="6"/>
      <c r="O123">
        <f>0+R123</f>
      </c>
      <c r="Q123">
        <f>0+I124+I128+I132+I136+I140</f>
      </c>
      <c>
        <f>0+O124+O128+O132+O136+O140</f>
      </c>
    </row>
    <row r="124" spans="1:16" ht="12.75">
      <c r="A124" s="25" t="s">
        <v>50</v>
      </c>
      <c s="29" t="s">
        <v>163</v>
      </c>
      <c s="29" t="s">
        <v>275</v>
      </c>
      <c s="25" t="s">
        <v>52</v>
      </c>
      <c s="30" t="s">
        <v>276</v>
      </c>
      <c s="31" t="s">
        <v>277</v>
      </c>
      <c s="32">
        <v>864</v>
      </c>
      <c s="33">
        <v>0</v>
      </c>
      <c s="33">
        <f>ROUND(ROUND(H124,2)*ROUND(G124,3),2)</f>
      </c>
      <c s="31" t="s">
        <v>55</v>
      </c>
      <c r="O124">
        <f>(I124*21)/100</f>
      </c>
      <c t="s">
        <v>26</v>
      </c>
    </row>
    <row r="125" spans="1:5" ht="12.75">
      <c r="A125" s="34" t="s">
        <v>56</v>
      </c>
      <c r="E125" s="35" t="s">
        <v>52</v>
      </c>
    </row>
    <row r="126" spans="1:5" ht="12.75">
      <c r="A126" s="36" t="s">
        <v>57</v>
      </c>
      <c r="E126" s="37" t="s">
        <v>478</v>
      </c>
    </row>
    <row r="127" spans="1:5" ht="25.5">
      <c r="A127" t="s">
        <v>59</v>
      </c>
      <c r="E127" s="35" t="s">
        <v>279</v>
      </c>
    </row>
    <row r="128" spans="1:16" ht="12.75">
      <c r="A128" s="25" t="s">
        <v>50</v>
      </c>
      <c s="29" t="s">
        <v>292</v>
      </c>
      <c s="29" t="s">
        <v>280</v>
      </c>
      <c s="25" t="s">
        <v>52</v>
      </c>
      <c s="30" t="s">
        <v>281</v>
      </c>
      <c s="31" t="s">
        <v>54</v>
      </c>
      <c s="32">
        <v>55.348</v>
      </c>
      <c s="33">
        <v>0</v>
      </c>
      <c s="33">
        <f>ROUND(ROUND(H128,2)*ROUND(G128,3),2)</f>
      </c>
      <c s="31" t="s">
        <v>55</v>
      </c>
      <c r="O128">
        <f>(I128*21)/100</f>
      </c>
      <c t="s">
        <v>26</v>
      </c>
    </row>
    <row r="129" spans="1:5" ht="12.75">
      <c r="A129" s="34" t="s">
        <v>56</v>
      </c>
      <c r="E129" s="35" t="s">
        <v>52</v>
      </c>
    </row>
    <row r="130" spans="1:5" ht="25.5">
      <c r="A130" s="36" t="s">
        <v>57</v>
      </c>
      <c r="E130" s="37" t="s">
        <v>479</v>
      </c>
    </row>
    <row r="131" spans="1:5" ht="382.5">
      <c r="A131" t="s">
        <v>59</v>
      </c>
      <c r="E131" s="35" t="s">
        <v>283</v>
      </c>
    </row>
    <row r="132" spans="1:16" ht="12.75">
      <c r="A132" s="25" t="s">
        <v>50</v>
      </c>
      <c s="29" t="s">
        <v>297</v>
      </c>
      <c s="29" t="s">
        <v>284</v>
      </c>
      <c s="25" t="s">
        <v>52</v>
      </c>
      <c s="30" t="s">
        <v>285</v>
      </c>
      <c s="31" t="s">
        <v>177</v>
      </c>
      <c s="32">
        <v>9.409</v>
      </c>
      <c s="33">
        <v>0</v>
      </c>
      <c s="33">
        <f>ROUND(ROUND(H132,2)*ROUND(G132,3),2)</f>
      </c>
      <c s="31" t="s">
        <v>55</v>
      </c>
      <c r="O132">
        <f>(I132*21)/100</f>
      </c>
      <c t="s">
        <v>26</v>
      </c>
    </row>
    <row r="133" spans="1:5" ht="12.75">
      <c r="A133" s="34" t="s">
        <v>56</v>
      </c>
      <c r="E133" s="35" t="s">
        <v>52</v>
      </c>
    </row>
    <row r="134" spans="1:5" ht="12.75">
      <c r="A134" s="36" t="s">
        <v>57</v>
      </c>
      <c r="E134" s="37" t="s">
        <v>480</v>
      </c>
    </row>
    <row r="135" spans="1:5" ht="242.25">
      <c r="A135" t="s">
        <v>59</v>
      </c>
      <c r="E135" s="35" t="s">
        <v>287</v>
      </c>
    </row>
    <row r="136" spans="1:16" ht="12.75">
      <c r="A136" s="25" t="s">
        <v>50</v>
      </c>
      <c s="29" t="s">
        <v>302</v>
      </c>
      <c s="29" t="s">
        <v>288</v>
      </c>
      <c s="25" t="s">
        <v>52</v>
      </c>
      <c s="30" t="s">
        <v>289</v>
      </c>
      <c s="31" t="s">
        <v>54</v>
      </c>
      <c s="32">
        <v>412.451</v>
      </c>
      <c s="33">
        <v>0</v>
      </c>
      <c s="33">
        <f>ROUND(ROUND(H136,2)*ROUND(G136,3),2)</f>
      </c>
      <c s="31" t="s">
        <v>55</v>
      </c>
      <c r="O136">
        <f>(I136*21)/100</f>
      </c>
      <c t="s">
        <v>26</v>
      </c>
    </row>
    <row r="137" spans="1:5" ht="12.75">
      <c r="A137" s="34" t="s">
        <v>56</v>
      </c>
      <c r="E137" s="35" t="s">
        <v>52</v>
      </c>
    </row>
    <row r="138" spans="1:5" ht="25.5">
      <c r="A138" s="36" t="s">
        <v>57</v>
      </c>
      <c r="E138" s="37" t="s">
        <v>481</v>
      </c>
    </row>
    <row r="139" spans="1:5" ht="369.75">
      <c r="A139" t="s">
        <v>59</v>
      </c>
      <c r="E139" s="35" t="s">
        <v>291</v>
      </c>
    </row>
    <row r="140" spans="1:16" ht="12.75">
      <c r="A140" s="25" t="s">
        <v>50</v>
      </c>
      <c s="29" t="s">
        <v>306</v>
      </c>
      <c s="29" t="s">
        <v>293</v>
      </c>
      <c s="25" t="s">
        <v>52</v>
      </c>
      <c s="30" t="s">
        <v>294</v>
      </c>
      <c s="31" t="s">
        <v>177</v>
      </c>
      <c s="32">
        <v>53.619</v>
      </c>
      <c s="33">
        <v>0</v>
      </c>
      <c s="33">
        <f>ROUND(ROUND(H140,2)*ROUND(G140,3),2)</f>
      </c>
      <c s="31" t="s">
        <v>55</v>
      </c>
      <c r="O140">
        <f>(I140*21)/100</f>
      </c>
      <c t="s">
        <v>26</v>
      </c>
    </row>
    <row r="141" spans="1:5" ht="12.75">
      <c r="A141" s="34" t="s">
        <v>56</v>
      </c>
      <c r="E141" s="35" t="s">
        <v>52</v>
      </c>
    </row>
    <row r="142" spans="1:5" ht="12.75">
      <c r="A142" s="36" t="s">
        <v>57</v>
      </c>
      <c r="E142" s="37" t="s">
        <v>482</v>
      </c>
    </row>
    <row r="143" spans="1:5" ht="267.75">
      <c r="A143" t="s">
        <v>59</v>
      </c>
      <c r="E143" s="35" t="s">
        <v>256</v>
      </c>
    </row>
    <row r="144" spans="1:18" ht="12.75" customHeight="1">
      <c r="A144" s="6" t="s">
        <v>48</v>
      </c>
      <c s="6"/>
      <c s="39" t="s">
        <v>36</v>
      </c>
      <c s="6"/>
      <c s="27" t="s">
        <v>296</v>
      </c>
      <c s="6"/>
      <c s="6"/>
      <c s="6"/>
      <c s="40">
        <f>0+Q144</f>
      </c>
      <c s="6"/>
      <c r="O144">
        <f>0+R144</f>
      </c>
      <c r="Q144">
        <f>0+I145+I149+I153+I157+I161+I165</f>
      </c>
      <c>
        <f>0+O145+O149+O153+O157+O161+O165</f>
      </c>
    </row>
    <row r="145" spans="1:16" ht="12.75">
      <c r="A145" s="25" t="s">
        <v>50</v>
      </c>
      <c s="29" t="s">
        <v>311</v>
      </c>
      <c s="29" t="s">
        <v>298</v>
      </c>
      <c s="25" t="s">
        <v>52</v>
      </c>
      <c s="30" t="s">
        <v>299</v>
      </c>
      <c s="31" t="s">
        <v>54</v>
      </c>
      <c s="32">
        <v>53.377</v>
      </c>
      <c s="33">
        <v>0</v>
      </c>
      <c s="33">
        <f>ROUND(ROUND(H145,2)*ROUND(G145,3),2)</f>
      </c>
      <c s="31" t="s">
        <v>55</v>
      </c>
      <c r="O145">
        <f>(I145*21)/100</f>
      </c>
      <c t="s">
        <v>26</v>
      </c>
    </row>
    <row r="146" spans="1:5" ht="12.75">
      <c r="A146" s="34" t="s">
        <v>56</v>
      </c>
      <c r="E146" s="35" t="s">
        <v>52</v>
      </c>
    </row>
    <row r="147" spans="1:5" ht="12.75">
      <c r="A147" s="36" t="s">
        <v>57</v>
      </c>
      <c r="E147" s="37" t="s">
        <v>483</v>
      </c>
    </row>
    <row r="148" spans="1:5" ht="369.75">
      <c r="A148" t="s">
        <v>59</v>
      </c>
      <c r="E148" s="35" t="s">
        <v>301</v>
      </c>
    </row>
    <row r="149" spans="1:16" ht="12.75">
      <c r="A149" s="25" t="s">
        <v>50</v>
      </c>
      <c s="29" t="s">
        <v>316</v>
      </c>
      <c s="29" t="s">
        <v>303</v>
      </c>
      <c s="25" t="s">
        <v>52</v>
      </c>
      <c s="30" t="s">
        <v>304</v>
      </c>
      <c s="31" t="s">
        <v>54</v>
      </c>
      <c s="32">
        <v>41.41</v>
      </c>
      <c s="33">
        <v>0</v>
      </c>
      <c s="33">
        <f>ROUND(ROUND(H149,2)*ROUND(G149,3),2)</f>
      </c>
      <c s="31" t="s">
        <v>55</v>
      </c>
      <c r="O149">
        <f>(I149*21)/100</f>
      </c>
      <c t="s">
        <v>26</v>
      </c>
    </row>
    <row r="150" spans="1:5" ht="12.75">
      <c r="A150" s="34" t="s">
        <v>56</v>
      </c>
      <c r="E150" s="35" t="s">
        <v>52</v>
      </c>
    </row>
    <row r="151" spans="1:5" ht="12.75">
      <c r="A151" s="36" t="s">
        <v>57</v>
      </c>
      <c r="E151" s="37" t="s">
        <v>484</v>
      </c>
    </row>
    <row r="152" spans="1:5" ht="369.75">
      <c r="A152" t="s">
        <v>59</v>
      </c>
      <c r="E152" s="35" t="s">
        <v>301</v>
      </c>
    </row>
    <row r="153" spans="1:16" ht="12.75">
      <c r="A153" s="25" t="s">
        <v>50</v>
      </c>
      <c s="29" t="s">
        <v>321</v>
      </c>
      <c s="29" t="s">
        <v>307</v>
      </c>
      <c s="25" t="s">
        <v>52</v>
      </c>
      <c s="30" t="s">
        <v>308</v>
      </c>
      <c s="31" t="s">
        <v>54</v>
      </c>
      <c s="32">
        <v>147.209</v>
      </c>
      <c s="33">
        <v>0</v>
      </c>
      <c s="33">
        <f>ROUND(ROUND(H153,2)*ROUND(G153,3),2)</f>
      </c>
      <c s="31" t="s">
        <v>55</v>
      </c>
      <c r="O153">
        <f>(I153*21)/100</f>
      </c>
      <c t="s">
        <v>26</v>
      </c>
    </row>
    <row r="154" spans="1:5" ht="12.75">
      <c r="A154" s="34" t="s">
        <v>56</v>
      </c>
      <c r="E154" s="35" t="s">
        <v>52</v>
      </c>
    </row>
    <row r="155" spans="1:5" ht="63.75">
      <c r="A155" s="36" t="s">
        <v>57</v>
      </c>
      <c r="E155" s="37" t="s">
        <v>485</v>
      </c>
    </row>
    <row r="156" spans="1:5" ht="38.25">
      <c r="A156" t="s">
        <v>59</v>
      </c>
      <c r="E156" s="35" t="s">
        <v>310</v>
      </c>
    </row>
    <row r="157" spans="1:16" ht="12.75">
      <c r="A157" s="25" t="s">
        <v>50</v>
      </c>
      <c s="29" t="s">
        <v>323</v>
      </c>
      <c s="29" t="s">
        <v>312</v>
      </c>
      <c s="25" t="s">
        <v>52</v>
      </c>
      <c s="30" t="s">
        <v>313</v>
      </c>
      <c s="31" t="s">
        <v>54</v>
      </c>
      <c s="32">
        <v>36.198</v>
      </c>
      <c s="33">
        <v>0</v>
      </c>
      <c s="33">
        <f>ROUND(ROUND(H157,2)*ROUND(G157,3),2)</f>
      </c>
      <c s="31" t="s">
        <v>55</v>
      </c>
      <c r="O157">
        <f>(I157*21)/100</f>
      </c>
      <c t="s">
        <v>26</v>
      </c>
    </row>
    <row r="158" spans="1:5" ht="12.75">
      <c r="A158" s="34" t="s">
        <v>56</v>
      </c>
      <c r="E158" s="35" t="s">
        <v>52</v>
      </c>
    </row>
    <row r="159" spans="1:5" ht="12.75">
      <c r="A159" s="36" t="s">
        <v>57</v>
      </c>
      <c r="E159" s="37" t="s">
        <v>486</v>
      </c>
    </row>
    <row r="160" spans="1:5" ht="38.25">
      <c r="A160" t="s">
        <v>59</v>
      </c>
      <c r="E160" s="35" t="s">
        <v>315</v>
      </c>
    </row>
    <row r="161" spans="1:16" ht="12.75">
      <c r="A161" s="25" t="s">
        <v>50</v>
      </c>
      <c s="29" t="s">
        <v>328</v>
      </c>
      <c s="29" t="s">
        <v>317</v>
      </c>
      <c s="25" t="s">
        <v>52</v>
      </c>
      <c s="30" t="s">
        <v>318</v>
      </c>
      <c s="31" t="s">
        <v>54</v>
      </c>
      <c s="32">
        <v>231.504</v>
      </c>
      <c s="33">
        <v>0</v>
      </c>
      <c s="33">
        <f>ROUND(ROUND(H161,2)*ROUND(G161,3),2)</f>
      </c>
      <c s="31" t="s">
        <v>55</v>
      </c>
      <c r="O161">
        <f>(I161*21)/100</f>
      </c>
      <c t="s">
        <v>26</v>
      </c>
    </row>
    <row r="162" spans="1:5" ht="12.75">
      <c r="A162" s="34" t="s">
        <v>56</v>
      </c>
      <c r="E162" s="35" t="s">
        <v>52</v>
      </c>
    </row>
    <row r="163" spans="1:5" ht="38.25">
      <c r="A163" s="36" t="s">
        <v>57</v>
      </c>
      <c r="E163" s="37" t="s">
        <v>487</v>
      </c>
    </row>
    <row r="164" spans="1:5" ht="51">
      <c r="A164" t="s">
        <v>59</v>
      </c>
      <c r="E164" s="35" t="s">
        <v>320</v>
      </c>
    </row>
    <row r="165" spans="1:16" ht="12.75">
      <c r="A165" s="25" t="s">
        <v>50</v>
      </c>
      <c s="29" t="s">
        <v>333</v>
      </c>
      <c s="29" t="s">
        <v>488</v>
      </c>
      <c s="25" t="s">
        <v>489</v>
      </c>
      <c s="30" t="s">
        <v>490</v>
      </c>
      <c s="31" t="s">
        <v>54</v>
      </c>
      <c s="32">
        <v>44.75</v>
      </c>
      <c s="33">
        <v>0</v>
      </c>
      <c s="33">
        <f>ROUND(ROUND(H165,2)*ROUND(G165,3),2)</f>
      </c>
      <c s="31" t="s">
        <v>55</v>
      </c>
      <c r="O165">
        <f>(I165*21)/100</f>
      </c>
      <c t="s">
        <v>26</v>
      </c>
    </row>
    <row r="166" spans="1:5" ht="12.75">
      <c r="A166" s="34" t="s">
        <v>56</v>
      </c>
      <c r="E166" s="35" t="s">
        <v>52</v>
      </c>
    </row>
    <row r="167" spans="1:5" ht="25.5">
      <c r="A167" s="36" t="s">
        <v>57</v>
      </c>
      <c r="E167" s="37" t="s">
        <v>491</v>
      </c>
    </row>
    <row r="168" spans="1:5" ht="51">
      <c r="A168" t="s">
        <v>59</v>
      </c>
      <c r="E168" s="35" t="s">
        <v>492</v>
      </c>
    </row>
    <row r="169" spans="1:18" ht="12.75" customHeight="1">
      <c r="A169" s="6" t="s">
        <v>48</v>
      </c>
      <c s="6"/>
      <c s="39" t="s">
        <v>38</v>
      </c>
      <c s="6"/>
      <c s="27" t="s">
        <v>61</v>
      </c>
      <c s="6"/>
      <c s="6"/>
      <c s="6"/>
      <c s="40">
        <f>0+Q169</f>
      </c>
      <c s="6"/>
      <c r="O169">
        <f>0+R169</f>
      </c>
      <c r="Q169">
        <f>0+I170+I174+I178+I182+I186+I190+I194+I198+I202</f>
      </c>
      <c>
        <f>0+O170+O174+O178+O182+O186+O190+O194+O198+O202</f>
      </c>
    </row>
    <row r="170" spans="1:16" ht="12.75">
      <c r="A170" s="25" t="s">
        <v>50</v>
      </c>
      <c s="29" t="s">
        <v>338</v>
      </c>
      <c s="29" t="s">
        <v>62</v>
      </c>
      <c s="25" t="s">
        <v>52</v>
      </c>
      <c s="30" t="s">
        <v>63</v>
      </c>
      <c s="31" t="s">
        <v>64</v>
      </c>
      <c s="32">
        <v>1114</v>
      </c>
      <c s="33">
        <v>0</v>
      </c>
      <c s="33">
        <f>ROUND(ROUND(H170,2)*ROUND(G170,3),2)</f>
      </c>
      <c s="31" t="s">
        <v>55</v>
      </c>
      <c r="O170">
        <f>(I170*21)/100</f>
      </c>
      <c t="s">
        <v>26</v>
      </c>
    </row>
    <row r="171" spans="1:5" ht="12.75">
      <c r="A171" s="34" t="s">
        <v>56</v>
      </c>
      <c r="E171" s="35" t="s">
        <v>52</v>
      </c>
    </row>
    <row r="172" spans="1:5" ht="25.5">
      <c r="A172" s="36" t="s">
        <v>57</v>
      </c>
      <c r="E172" s="37" t="s">
        <v>493</v>
      </c>
    </row>
    <row r="173" spans="1:5" ht="51">
      <c r="A173" t="s">
        <v>59</v>
      </c>
      <c r="E173" s="35" t="s">
        <v>66</v>
      </c>
    </row>
    <row r="174" spans="1:16" ht="12.75">
      <c r="A174" s="25" t="s">
        <v>50</v>
      </c>
      <c s="29" t="s">
        <v>343</v>
      </c>
      <c s="29" t="s">
        <v>324</v>
      </c>
      <c s="25" t="s">
        <v>52</v>
      </c>
      <c s="30" t="s">
        <v>325</v>
      </c>
      <c s="31" t="s">
        <v>64</v>
      </c>
      <c s="32">
        <v>1114</v>
      </c>
      <c s="33">
        <v>0</v>
      </c>
      <c s="33">
        <f>ROUND(ROUND(H174,2)*ROUND(G174,3),2)</f>
      </c>
      <c s="31" t="s">
        <v>55</v>
      </c>
      <c r="O174">
        <f>(I174*21)/100</f>
      </c>
      <c t="s">
        <v>26</v>
      </c>
    </row>
    <row r="175" spans="1:5" ht="12.75">
      <c r="A175" s="34" t="s">
        <v>56</v>
      </c>
      <c r="E175" s="35" t="s">
        <v>52</v>
      </c>
    </row>
    <row r="176" spans="1:5" ht="25.5">
      <c r="A176" s="36" t="s">
        <v>57</v>
      </c>
      <c r="E176" s="37" t="s">
        <v>494</v>
      </c>
    </row>
    <row r="177" spans="1:5" ht="51">
      <c r="A177" t="s">
        <v>59</v>
      </c>
      <c r="E177" s="35" t="s">
        <v>327</v>
      </c>
    </row>
    <row r="178" spans="1:16" ht="12.75">
      <c r="A178" s="25" t="s">
        <v>50</v>
      </c>
      <c s="29" t="s">
        <v>346</v>
      </c>
      <c s="29" t="s">
        <v>329</v>
      </c>
      <c s="25" t="s">
        <v>52</v>
      </c>
      <c s="30" t="s">
        <v>330</v>
      </c>
      <c s="31" t="s">
        <v>64</v>
      </c>
      <c s="32">
        <v>3.916</v>
      </c>
      <c s="33">
        <v>0</v>
      </c>
      <c s="33">
        <f>ROUND(ROUND(H178,2)*ROUND(G178,3),2)</f>
      </c>
      <c s="31" t="s">
        <v>55</v>
      </c>
      <c r="O178">
        <f>(I178*21)/100</f>
      </c>
      <c t="s">
        <v>26</v>
      </c>
    </row>
    <row r="179" spans="1:5" ht="12.75">
      <c r="A179" s="34" t="s">
        <v>56</v>
      </c>
      <c r="E179" s="35" t="s">
        <v>52</v>
      </c>
    </row>
    <row r="180" spans="1:5" ht="12.75">
      <c r="A180" s="36" t="s">
        <v>57</v>
      </c>
      <c r="E180" s="37" t="s">
        <v>495</v>
      </c>
    </row>
    <row r="181" spans="1:5" ht="102">
      <c r="A181" t="s">
        <v>59</v>
      </c>
      <c r="E181" s="35" t="s">
        <v>332</v>
      </c>
    </row>
    <row r="182" spans="1:16" ht="12.75">
      <c r="A182" s="25" t="s">
        <v>50</v>
      </c>
      <c s="29" t="s">
        <v>351</v>
      </c>
      <c s="29" t="s">
        <v>334</v>
      </c>
      <c s="25" t="s">
        <v>52</v>
      </c>
      <c s="30" t="s">
        <v>335</v>
      </c>
      <c s="31" t="s">
        <v>64</v>
      </c>
      <c s="32">
        <v>993.641</v>
      </c>
      <c s="33">
        <v>0</v>
      </c>
      <c s="33">
        <f>ROUND(ROUND(H182,2)*ROUND(G182,3),2)</f>
      </c>
      <c s="31" t="s">
        <v>55</v>
      </c>
      <c r="O182">
        <f>(I182*21)/100</f>
      </c>
      <c t="s">
        <v>26</v>
      </c>
    </row>
    <row r="183" spans="1:5" ht="12.75">
      <c r="A183" s="34" t="s">
        <v>56</v>
      </c>
      <c r="E183" s="35" t="s">
        <v>52</v>
      </c>
    </row>
    <row r="184" spans="1:5" ht="25.5">
      <c r="A184" s="36" t="s">
        <v>57</v>
      </c>
      <c r="E184" s="37" t="s">
        <v>496</v>
      </c>
    </row>
    <row r="185" spans="1:5" ht="51">
      <c r="A185" t="s">
        <v>59</v>
      </c>
      <c r="E185" s="35" t="s">
        <v>337</v>
      </c>
    </row>
    <row r="186" spans="1:16" ht="12.75">
      <c r="A186" s="25" t="s">
        <v>50</v>
      </c>
      <c s="29" t="s">
        <v>355</v>
      </c>
      <c s="29" t="s">
        <v>339</v>
      </c>
      <c s="25" t="s">
        <v>32</v>
      </c>
      <c s="30" t="s">
        <v>340</v>
      </c>
      <c s="31" t="s">
        <v>64</v>
      </c>
      <c s="32">
        <v>993.641</v>
      </c>
      <c s="33">
        <v>0</v>
      </c>
      <c s="33">
        <f>ROUND(ROUND(H186,2)*ROUND(G186,3),2)</f>
      </c>
      <c s="31" t="s">
        <v>55</v>
      </c>
      <c r="O186">
        <f>(I186*21)/100</f>
      </c>
      <c t="s">
        <v>26</v>
      </c>
    </row>
    <row r="187" spans="1:5" ht="12.75">
      <c r="A187" s="34" t="s">
        <v>56</v>
      </c>
      <c r="E187" s="35" t="s">
        <v>341</v>
      </c>
    </row>
    <row r="188" spans="1:5" ht="25.5">
      <c r="A188" s="36" t="s">
        <v>57</v>
      </c>
      <c r="E188" s="37" t="s">
        <v>497</v>
      </c>
    </row>
    <row r="189" spans="1:5" ht="51">
      <c r="A189" t="s">
        <v>59</v>
      </c>
      <c r="E189" s="35" t="s">
        <v>337</v>
      </c>
    </row>
    <row r="190" spans="1:16" ht="12.75">
      <c r="A190" s="25" t="s">
        <v>50</v>
      </c>
      <c s="29" t="s">
        <v>359</v>
      </c>
      <c s="29" t="s">
        <v>339</v>
      </c>
      <c s="25" t="s">
        <v>26</v>
      </c>
      <c s="30" t="s">
        <v>340</v>
      </c>
      <c s="31" t="s">
        <v>64</v>
      </c>
      <c s="32">
        <v>993.641</v>
      </c>
      <c s="33">
        <v>0</v>
      </c>
      <c s="33">
        <f>ROUND(ROUND(H190,2)*ROUND(G190,3),2)</f>
      </c>
      <c s="31" t="s">
        <v>55</v>
      </c>
      <c r="O190">
        <f>(I190*21)/100</f>
      </c>
      <c t="s">
        <v>26</v>
      </c>
    </row>
    <row r="191" spans="1:5" ht="12.75">
      <c r="A191" s="34" t="s">
        <v>56</v>
      </c>
      <c r="E191" s="35" t="s">
        <v>344</v>
      </c>
    </row>
    <row r="192" spans="1:5" ht="25.5">
      <c r="A192" s="36" t="s">
        <v>57</v>
      </c>
      <c r="E192" s="37" t="s">
        <v>498</v>
      </c>
    </row>
    <row r="193" spans="1:5" ht="51">
      <c r="A193" t="s">
        <v>59</v>
      </c>
      <c r="E193" s="35" t="s">
        <v>337</v>
      </c>
    </row>
    <row r="194" spans="1:16" ht="12.75">
      <c r="A194" s="25" t="s">
        <v>50</v>
      </c>
      <c s="29" t="s">
        <v>364</v>
      </c>
      <c s="29" t="s">
        <v>347</v>
      </c>
      <c s="25" t="s">
        <v>52</v>
      </c>
      <c s="30" t="s">
        <v>348</v>
      </c>
      <c s="31" t="s">
        <v>64</v>
      </c>
      <c s="32">
        <v>1034.026</v>
      </c>
      <c s="33">
        <v>0</v>
      </c>
      <c s="33">
        <f>ROUND(ROUND(H194,2)*ROUND(G194,3),2)</f>
      </c>
      <c s="31" t="s">
        <v>55</v>
      </c>
      <c r="O194">
        <f>(I194*21)/100</f>
      </c>
      <c t="s">
        <v>26</v>
      </c>
    </row>
    <row r="195" spans="1:5" ht="12.75">
      <c r="A195" s="34" t="s">
        <v>56</v>
      </c>
      <c r="E195" s="35" t="s">
        <v>52</v>
      </c>
    </row>
    <row r="196" spans="1:5" ht="25.5">
      <c r="A196" s="36" t="s">
        <v>57</v>
      </c>
      <c r="E196" s="37" t="s">
        <v>499</v>
      </c>
    </row>
    <row r="197" spans="1:5" ht="140.25">
      <c r="A197" t="s">
        <v>59</v>
      </c>
      <c r="E197" s="35" t="s">
        <v>350</v>
      </c>
    </row>
    <row r="198" spans="1:16" ht="12.75">
      <c r="A198" s="25" t="s">
        <v>50</v>
      </c>
      <c s="29" t="s">
        <v>370</v>
      </c>
      <c s="29" t="s">
        <v>352</v>
      </c>
      <c s="25" t="s">
        <v>52</v>
      </c>
      <c s="30" t="s">
        <v>353</v>
      </c>
      <c s="31" t="s">
        <v>64</v>
      </c>
      <c s="32">
        <v>993.641</v>
      </c>
      <c s="33">
        <v>0</v>
      </c>
      <c s="33">
        <f>ROUND(ROUND(H198,2)*ROUND(G198,3),2)</f>
      </c>
      <c s="31" t="s">
        <v>55</v>
      </c>
      <c r="O198">
        <f>(I198*21)/100</f>
      </c>
      <c t="s">
        <v>26</v>
      </c>
    </row>
    <row r="199" spans="1:5" ht="12.75">
      <c r="A199" s="34" t="s">
        <v>56</v>
      </c>
      <c r="E199" s="35" t="s">
        <v>52</v>
      </c>
    </row>
    <row r="200" spans="1:5" ht="25.5">
      <c r="A200" s="36" t="s">
        <v>57</v>
      </c>
      <c r="E200" s="37" t="s">
        <v>500</v>
      </c>
    </row>
    <row r="201" spans="1:5" ht="140.25">
      <c r="A201" t="s">
        <v>59</v>
      </c>
      <c r="E201" s="35" t="s">
        <v>354</v>
      </c>
    </row>
    <row r="202" spans="1:16" ht="12.75">
      <c r="A202" s="25" t="s">
        <v>50</v>
      </c>
      <c s="29" t="s">
        <v>375</v>
      </c>
      <c s="29" t="s">
        <v>356</v>
      </c>
      <c s="25" t="s">
        <v>52</v>
      </c>
      <c s="30" t="s">
        <v>357</v>
      </c>
      <c s="31" t="s">
        <v>64</v>
      </c>
      <c s="32">
        <v>993.641</v>
      </c>
      <c s="33">
        <v>0</v>
      </c>
      <c s="33">
        <f>ROUND(ROUND(H202,2)*ROUND(G202,3),2)</f>
      </c>
      <c s="31" t="s">
        <v>55</v>
      </c>
      <c r="O202">
        <f>(I202*21)/100</f>
      </c>
      <c t="s">
        <v>26</v>
      </c>
    </row>
    <row r="203" spans="1:5" ht="12.75">
      <c r="A203" s="34" t="s">
        <v>56</v>
      </c>
      <c r="E203" s="35" t="s">
        <v>52</v>
      </c>
    </row>
    <row r="204" spans="1:5" ht="25.5">
      <c r="A204" s="36" t="s">
        <v>57</v>
      </c>
      <c r="E204" s="37" t="s">
        <v>500</v>
      </c>
    </row>
    <row r="205" spans="1:5" ht="140.25">
      <c r="A205" t="s">
        <v>59</v>
      </c>
      <c r="E205" s="35" t="s">
        <v>354</v>
      </c>
    </row>
    <row r="206" spans="1:18" ht="12.75" customHeight="1">
      <c r="A206" s="6" t="s">
        <v>48</v>
      </c>
      <c s="6"/>
      <c s="39" t="s">
        <v>84</v>
      </c>
      <c s="6"/>
      <c s="27" t="s">
        <v>358</v>
      </c>
      <c s="6"/>
      <c s="6"/>
      <c s="6"/>
      <c s="40">
        <f>0+Q206</f>
      </c>
      <c s="6"/>
      <c r="O206">
        <f>0+R206</f>
      </c>
      <c r="Q206">
        <f>0+I207+I211+I215</f>
      </c>
      <c>
        <f>0+O207+O211+O215</f>
      </c>
    </row>
    <row r="207" spans="1:16" ht="25.5">
      <c r="A207" s="25" t="s">
        <v>50</v>
      </c>
      <c s="29" t="s">
        <v>380</v>
      </c>
      <c s="29" t="s">
        <v>360</v>
      </c>
      <c s="25" t="s">
        <v>52</v>
      </c>
      <c s="30" t="s">
        <v>361</v>
      </c>
      <c s="31" t="s">
        <v>64</v>
      </c>
      <c s="32">
        <v>641.83</v>
      </c>
      <c s="33">
        <v>0</v>
      </c>
      <c s="33">
        <f>ROUND(ROUND(H207,2)*ROUND(G207,3),2)</f>
      </c>
      <c s="31" t="s">
        <v>55</v>
      </c>
      <c r="O207">
        <f>(I207*21)/100</f>
      </c>
      <c t="s">
        <v>26</v>
      </c>
    </row>
    <row r="208" spans="1:5" ht="12.75">
      <c r="A208" s="34" t="s">
        <v>56</v>
      </c>
      <c r="E208" s="35" t="s">
        <v>52</v>
      </c>
    </row>
    <row r="209" spans="1:5" ht="25.5">
      <c r="A209" s="36" t="s">
        <v>57</v>
      </c>
      <c r="E209" s="37" t="s">
        <v>501</v>
      </c>
    </row>
    <row r="210" spans="1:5" ht="191.25">
      <c r="A210" t="s">
        <v>59</v>
      </c>
      <c r="E210" s="35" t="s">
        <v>363</v>
      </c>
    </row>
    <row r="211" spans="1:16" ht="12.75">
      <c r="A211" s="25" t="s">
        <v>50</v>
      </c>
      <c s="29" t="s">
        <v>385</v>
      </c>
      <c s="29" t="s">
        <v>365</v>
      </c>
      <c s="25" t="s">
        <v>52</v>
      </c>
      <c s="30" t="s">
        <v>366</v>
      </c>
      <c s="31" t="s">
        <v>64</v>
      </c>
      <c s="32">
        <v>115.912</v>
      </c>
      <c s="33">
        <v>0</v>
      </c>
      <c s="33">
        <f>ROUND(ROUND(H211,2)*ROUND(G211,3),2)</f>
      </c>
      <c s="31" t="s">
        <v>55</v>
      </c>
      <c r="O211">
        <f>(I211*21)/100</f>
      </c>
      <c t="s">
        <v>26</v>
      </c>
    </row>
    <row r="212" spans="1:5" ht="12.75">
      <c r="A212" s="34" t="s">
        <v>56</v>
      </c>
      <c r="E212" s="35" t="s">
        <v>367</v>
      </c>
    </row>
    <row r="213" spans="1:5" ht="12.75">
      <c r="A213" s="36" t="s">
        <v>57</v>
      </c>
      <c r="E213" s="37" t="s">
        <v>502</v>
      </c>
    </row>
    <row r="214" spans="1:5" ht="38.25">
      <c r="A214" t="s">
        <v>59</v>
      </c>
      <c r="E214" s="35" t="s">
        <v>369</v>
      </c>
    </row>
    <row r="215" spans="1:16" ht="12.75">
      <c r="A215" s="25" t="s">
        <v>50</v>
      </c>
      <c s="29" t="s">
        <v>389</v>
      </c>
      <c s="29" t="s">
        <v>371</v>
      </c>
      <c s="25" t="s">
        <v>52</v>
      </c>
      <c s="30" t="s">
        <v>372</v>
      </c>
      <c s="31" t="s">
        <v>64</v>
      </c>
      <c s="32">
        <v>710.055</v>
      </c>
      <c s="33">
        <v>0</v>
      </c>
      <c s="33">
        <f>ROUND(ROUND(H215,2)*ROUND(G215,3),2)</f>
      </c>
      <c s="31" t="s">
        <v>55</v>
      </c>
      <c r="O215">
        <f>(I215*21)/100</f>
      </c>
      <c t="s">
        <v>26</v>
      </c>
    </row>
    <row r="216" spans="1:5" ht="12.75">
      <c r="A216" s="34" t="s">
        <v>56</v>
      </c>
      <c r="E216" s="35" t="s">
        <v>52</v>
      </c>
    </row>
    <row r="217" spans="1:5" ht="25.5">
      <c r="A217" s="36" t="s">
        <v>57</v>
      </c>
      <c r="E217" s="37" t="s">
        <v>503</v>
      </c>
    </row>
    <row r="218" spans="1:5" ht="38.25">
      <c r="A218" t="s">
        <v>59</v>
      </c>
      <c r="E218" s="35" t="s">
        <v>369</v>
      </c>
    </row>
    <row r="219" spans="1:18" ht="12.75" customHeight="1">
      <c r="A219" s="6" t="s">
        <v>48</v>
      </c>
      <c s="6"/>
      <c s="39" t="s">
        <v>89</v>
      </c>
      <c s="6"/>
      <c s="27" t="s">
        <v>374</v>
      </c>
      <c s="6"/>
      <c s="6"/>
      <c s="6"/>
      <c s="40">
        <f>0+Q219</f>
      </c>
      <c s="6"/>
      <c r="O219">
        <f>0+R219</f>
      </c>
      <c r="Q219">
        <f>0+I220+I224+I228+I232</f>
      </c>
      <c>
        <f>0+O220+O224+O228+O232</f>
      </c>
    </row>
    <row r="220" spans="1:16" ht="12.75">
      <c r="A220" s="25" t="s">
        <v>50</v>
      </c>
      <c s="29" t="s">
        <v>393</v>
      </c>
      <c s="29" t="s">
        <v>376</v>
      </c>
      <c s="25" t="s">
        <v>52</v>
      </c>
      <c s="30" t="s">
        <v>377</v>
      </c>
      <c s="31" t="s">
        <v>158</v>
      </c>
      <c s="32">
        <v>15.8</v>
      </c>
      <c s="33">
        <v>0</v>
      </c>
      <c s="33">
        <f>ROUND(ROUND(H220,2)*ROUND(G220,3),2)</f>
      </c>
      <c s="31" t="s">
        <v>55</v>
      </c>
      <c r="O220">
        <f>(I220*21)/100</f>
      </c>
      <c t="s">
        <v>26</v>
      </c>
    </row>
    <row r="221" spans="1:5" ht="12.75">
      <c r="A221" s="34" t="s">
        <v>56</v>
      </c>
      <c r="E221" s="35" t="s">
        <v>52</v>
      </c>
    </row>
    <row r="222" spans="1:5" ht="12.75">
      <c r="A222" s="36" t="s">
        <v>57</v>
      </c>
      <c r="E222" s="37" t="s">
        <v>504</v>
      </c>
    </row>
    <row r="223" spans="1:5" ht="255">
      <c r="A223" t="s">
        <v>59</v>
      </c>
      <c r="E223" s="35" t="s">
        <v>379</v>
      </c>
    </row>
    <row r="224" spans="1:16" ht="12.75">
      <c r="A224" s="25" t="s">
        <v>50</v>
      </c>
      <c s="29" t="s">
        <v>398</v>
      </c>
      <c s="29" t="s">
        <v>386</v>
      </c>
      <c s="25" t="s">
        <v>52</v>
      </c>
      <c s="30" t="s">
        <v>387</v>
      </c>
      <c s="31" t="s">
        <v>158</v>
      </c>
      <c s="32">
        <v>18.45</v>
      </c>
      <c s="33">
        <v>0</v>
      </c>
      <c s="33">
        <f>ROUND(ROUND(H224,2)*ROUND(G224,3),2)</f>
      </c>
      <c s="31" t="s">
        <v>55</v>
      </c>
      <c r="O224">
        <f>(I224*21)/100</f>
      </c>
      <c t="s">
        <v>26</v>
      </c>
    </row>
    <row r="225" spans="1:5" ht="12.75">
      <c r="A225" s="34" t="s">
        <v>56</v>
      </c>
      <c r="E225" s="35" t="s">
        <v>52</v>
      </c>
    </row>
    <row r="226" spans="1:5" ht="12.75">
      <c r="A226" s="36" t="s">
        <v>57</v>
      </c>
      <c r="E226" s="37" t="s">
        <v>505</v>
      </c>
    </row>
    <row r="227" spans="1:5" ht="242.25">
      <c r="A227" t="s">
        <v>59</v>
      </c>
      <c r="E227" s="35" t="s">
        <v>384</v>
      </c>
    </row>
    <row r="228" spans="1:16" ht="12.75">
      <c r="A228" s="25" t="s">
        <v>50</v>
      </c>
      <c s="29" t="s">
        <v>403</v>
      </c>
      <c s="29" t="s">
        <v>390</v>
      </c>
      <c s="25" t="s">
        <v>52</v>
      </c>
      <c s="30" t="s">
        <v>391</v>
      </c>
      <c s="31" t="s">
        <v>158</v>
      </c>
      <c s="32">
        <v>144.791</v>
      </c>
      <c s="33">
        <v>0</v>
      </c>
      <c s="33">
        <f>ROUND(ROUND(H228,2)*ROUND(G228,3),2)</f>
      </c>
      <c s="31" t="s">
        <v>55</v>
      </c>
      <c r="O228">
        <f>(I228*21)/100</f>
      </c>
      <c t="s">
        <v>26</v>
      </c>
    </row>
    <row r="229" spans="1:5" ht="12.75">
      <c r="A229" s="34" t="s">
        <v>56</v>
      </c>
      <c r="E229" s="35" t="s">
        <v>52</v>
      </c>
    </row>
    <row r="230" spans="1:5" ht="12.75">
      <c r="A230" s="36" t="s">
        <v>57</v>
      </c>
      <c r="E230" s="37" t="s">
        <v>506</v>
      </c>
    </row>
    <row r="231" spans="1:5" ht="242.25">
      <c r="A231" t="s">
        <v>59</v>
      </c>
      <c r="E231" s="35" t="s">
        <v>384</v>
      </c>
    </row>
    <row r="232" spans="1:16" ht="12.75">
      <c r="A232" s="25" t="s">
        <v>50</v>
      </c>
      <c s="29" t="s">
        <v>405</v>
      </c>
      <c s="29" t="s">
        <v>394</v>
      </c>
      <c s="25" t="s">
        <v>52</v>
      </c>
      <c s="30" t="s">
        <v>395</v>
      </c>
      <c s="31" t="s">
        <v>73</v>
      </c>
      <c s="32">
        <v>12</v>
      </c>
      <c s="33">
        <v>0</v>
      </c>
      <c s="33">
        <f>ROUND(ROUND(H232,2)*ROUND(G232,3),2)</f>
      </c>
      <c s="31" t="s">
        <v>55</v>
      </c>
      <c r="O232">
        <f>(I232*21)/100</f>
      </c>
      <c t="s">
        <v>26</v>
      </c>
    </row>
    <row r="233" spans="1:5" ht="12.75">
      <c r="A233" s="34" t="s">
        <v>56</v>
      </c>
      <c r="E233" s="35" t="s">
        <v>52</v>
      </c>
    </row>
    <row r="234" spans="1:5" ht="12.75">
      <c r="A234" s="36" t="s">
        <v>57</v>
      </c>
      <c r="E234" s="37" t="s">
        <v>507</v>
      </c>
    </row>
    <row r="235" spans="1:5" ht="76.5">
      <c r="A235" t="s">
        <v>59</v>
      </c>
      <c r="E235" s="35" t="s">
        <v>397</v>
      </c>
    </row>
    <row r="236" spans="1:18" ht="12.75" customHeight="1">
      <c r="A236" s="6" t="s">
        <v>48</v>
      </c>
      <c s="6"/>
      <c s="39" t="s">
        <v>43</v>
      </c>
      <c s="6"/>
      <c s="27" t="s">
        <v>70</v>
      </c>
      <c s="6"/>
      <c s="6"/>
      <c s="6"/>
      <c s="40">
        <f>0+Q236</f>
      </c>
      <c s="6"/>
      <c r="O236">
        <f>0+R236</f>
      </c>
      <c r="Q236">
        <f>0+I237+I241+I245+I249+I253+I257+I261+I265+I269+I273+I277</f>
      </c>
      <c>
        <f>0+O237+O241+O245+O249+O253+O257+O261+O265+O269+O273+O277</f>
      </c>
    </row>
    <row r="237" spans="1:16" ht="25.5">
      <c r="A237" s="25" t="s">
        <v>50</v>
      </c>
      <c s="29" t="s">
        <v>410</v>
      </c>
      <c s="29" t="s">
        <v>508</v>
      </c>
      <c s="25" t="s">
        <v>52</v>
      </c>
      <c s="30" t="s">
        <v>509</v>
      </c>
      <c s="31" t="s">
        <v>158</v>
      </c>
      <c s="32">
        <v>156</v>
      </c>
      <c s="33">
        <v>0</v>
      </c>
      <c s="33">
        <f>ROUND(ROUND(H237,2)*ROUND(G237,3),2)</f>
      </c>
      <c s="31" t="s">
        <v>55</v>
      </c>
      <c r="O237">
        <f>(I237*21)/100</f>
      </c>
      <c t="s">
        <v>26</v>
      </c>
    </row>
    <row r="238" spans="1:5" ht="12.75">
      <c r="A238" s="34" t="s">
        <v>56</v>
      </c>
      <c r="E238" s="35" t="s">
        <v>52</v>
      </c>
    </row>
    <row r="239" spans="1:5" ht="12.75">
      <c r="A239" s="36" t="s">
        <v>57</v>
      </c>
      <c r="E239" s="37" t="s">
        <v>510</v>
      </c>
    </row>
    <row r="240" spans="1:5" ht="38.25">
      <c r="A240" t="s">
        <v>59</v>
      </c>
      <c r="E240" s="35" t="s">
        <v>511</v>
      </c>
    </row>
    <row r="241" spans="1:16" ht="25.5">
      <c r="A241" s="25" t="s">
        <v>50</v>
      </c>
      <c s="29" t="s">
        <v>415</v>
      </c>
      <c s="29" t="s">
        <v>399</v>
      </c>
      <c s="25" t="s">
        <v>32</v>
      </c>
      <c s="30" t="s">
        <v>400</v>
      </c>
      <c s="31" t="s">
        <v>158</v>
      </c>
      <c s="32">
        <v>8.2</v>
      </c>
      <c s="33">
        <v>0</v>
      </c>
      <c s="33">
        <f>ROUND(ROUND(H241,2)*ROUND(G241,3),2)</f>
      </c>
      <c s="31" t="s">
        <v>55</v>
      </c>
      <c r="O241">
        <f>(I241*21)/100</f>
      </c>
      <c t="s">
        <v>26</v>
      </c>
    </row>
    <row r="242" spans="1:5" ht="12.75">
      <c r="A242" s="34" t="s">
        <v>56</v>
      </c>
      <c r="E242" s="35" t="s">
        <v>52</v>
      </c>
    </row>
    <row r="243" spans="1:5" ht="12.75">
      <c r="A243" s="36" t="s">
        <v>57</v>
      </c>
      <c r="E243" s="37" t="s">
        <v>512</v>
      </c>
    </row>
    <row r="244" spans="1:5" ht="127.5">
      <c r="A244" t="s">
        <v>59</v>
      </c>
      <c r="E244" s="35" t="s">
        <v>402</v>
      </c>
    </row>
    <row r="245" spans="1:16" ht="25.5">
      <c r="A245" s="25" t="s">
        <v>50</v>
      </c>
      <c s="29" t="s">
        <v>420</v>
      </c>
      <c s="29" t="s">
        <v>399</v>
      </c>
      <c s="25" t="s">
        <v>26</v>
      </c>
      <c s="30" t="s">
        <v>400</v>
      </c>
      <c s="31" t="s">
        <v>158</v>
      </c>
      <c s="32">
        <v>20</v>
      </c>
      <c s="33">
        <v>0</v>
      </c>
      <c s="33">
        <f>ROUND(ROUND(H245,2)*ROUND(G245,3),2)</f>
      </c>
      <c s="31" t="s">
        <v>55</v>
      </c>
      <c r="O245">
        <f>(I245*21)/100</f>
      </c>
      <c t="s">
        <v>26</v>
      </c>
    </row>
    <row r="246" spans="1:5" ht="12.75">
      <c r="A246" s="34" t="s">
        <v>56</v>
      </c>
      <c r="E246" s="35" t="s">
        <v>52</v>
      </c>
    </row>
    <row r="247" spans="1:5" ht="12.75">
      <c r="A247" s="36" t="s">
        <v>57</v>
      </c>
      <c r="E247" s="37" t="s">
        <v>404</v>
      </c>
    </row>
    <row r="248" spans="1:5" ht="127.5">
      <c r="A248" t="s">
        <v>59</v>
      </c>
      <c r="E248" s="35" t="s">
        <v>402</v>
      </c>
    </row>
    <row r="249" spans="1:16" ht="12.75">
      <c r="A249" s="25" t="s">
        <v>50</v>
      </c>
      <c s="29" t="s">
        <v>425</v>
      </c>
      <c s="29" t="s">
        <v>406</v>
      </c>
      <c s="25" t="s">
        <v>52</v>
      </c>
      <c s="30" t="s">
        <v>407</v>
      </c>
      <c s="31" t="s">
        <v>158</v>
      </c>
      <c s="32">
        <v>147.8</v>
      </c>
      <c s="33">
        <v>0</v>
      </c>
      <c s="33">
        <f>ROUND(ROUND(H249,2)*ROUND(G249,3),2)</f>
      </c>
      <c s="31" t="s">
        <v>55</v>
      </c>
      <c r="O249">
        <f>(I249*21)/100</f>
      </c>
      <c t="s">
        <v>26</v>
      </c>
    </row>
    <row r="250" spans="1:5" ht="12.75">
      <c r="A250" s="34" t="s">
        <v>56</v>
      </c>
      <c r="E250" s="35" t="s">
        <v>52</v>
      </c>
    </row>
    <row r="251" spans="1:5" ht="12.75">
      <c r="A251" s="36" t="s">
        <v>57</v>
      </c>
      <c r="E251" s="37" t="s">
        <v>513</v>
      </c>
    </row>
    <row r="252" spans="1:5" ht="114.75">
      <c r="A252" t="s">
        <v>59</v>
      </c>
      <c r="E252" s="35" t="s">
        <v>409</v>
      </c>
    </row>
    <row r="253" spans="1:16" ht="12.75">
      <c r="A253" s="25" t="s">
        <v>50</v>
      </c>
      <c s="29" t="s">
        <v>430</v>
      </c>
      <c s="29" t="s">
        <v>411</v>
      </c>
      <c s="25" t="s">
        <v>52</v>
      </c>
      <c s="30" t="s">
        <v>412</v>
      </c>
      <c s="31" t="s">
        <v>73</v>
      </c>
      <c s="32">
        <v>4</v>
      </c>
      <c s="33">
        <v>0</v>
      </c>
      <c s="33">
        <f>ROUND(ROUND(H253,2)*ROUND(G253,3),2)</f>
      </c>
      <c s="31" t="s">
        <v>55</v>
      </c>
      <c r="O253">
        <f>(I253*21)/100</f>
      </c>
      <c t="s">
        <v>26</v>
      </c>
    </row>
    <row r="254" spans="1:5" ht="12.75">
      <c r="A254" s="34" t="s">
        <v>56</v>
      </c>
      <c r="E254" s="35" t="s">
        <v>52</v>
      </c>
    </row>
    <row r="255" spans="1:5" ht="12.75">
      <c r="A255" s="36" t="s">
        <v>57</v>
      </c>
      <c r="E255" s="37" t="s">
        <v>514</v>
      </c>
    </row>
    <row r="256" spans="1:5" ht="51">
      <c r="A256" t="s">
        <v>59</v>
      </c>
      <c r="E256" s="35" t="s">
        <v>414</v>
      </c>
    </row>
    <row r="257" spans="1:16" ht="25.5">
      <c r="A257" s="25" t="s">
        <v>50</v>
      </c>
      <c s="29" t="s">
        <v>435</v>
      </c>
      <c s="29" t="s">
        <v>416</v>
      </c>
      <c s="25" t="s">
        <v>52</v>
      </c>
      <c s="30" t="s">
        <v>417</v>
      </c>
      <c s="31" t="s">
        <v>64</v>
      </c>
      <c s="32">
        <v>86.667</v>
      </c>
      <c s="33">
        <v>0</v>
      </c>
      <c s="33">
        <f>ROUND(ROUND(H257,2)*ROUND(G257,3),2)</f>
      </c>
      <c s="31" t="s">
        <v>55</v>
      </c>
      <c r="O257">
        <f>(I257*21)/100</f>
      </c>
      <c t="s">
        <v>26</v>
      </c>
    </row>
    <row r="258" spans="1:5" ht="12.75">
      <c r="A258" s="34" t="s">
        <v>56</v>
      </c>
      <c r="E258" s="35" t="s">
        <v>52</v>
      </c>
    </row>
    <row r="259" spans="1:5" ht="38.25">
      <c r="A259" s="36" t="s">
        <v>57</v>
      </c>
      <c r="E259" s="37" t="s">
        <v>515</v>
      </c>
    </row>
    <row r="260" spans="1:5" ht="38.25">
      <c r="A260" t="s">
        <v>59</v>
      </c>
      <c r="E260" s="35" t="s">
        <v>419</v>
      </c>
    </row>
    <row r="261" spans="1:16" ht="12.75">
      <c r="A261" s="25" t="s">
        <v>50</v>
      </c>
      <c s="29" t="s">
        <v>516</v>
      </c>
      <c s="29" t="s">
        <v>421</v>
      </c>
      <c s="25" t="s">
        <v>52</v>
      </c>
      <c s="30" t="s">
        <v>422</v>
      </c>
      <c s="31" t="s">
        <v>158</v>
      </c>
      <c s="32">
        <v>160</v>
      </c>
      <c s="33">
        <v>0</v>
      </c>
      <c s="33">
        <f>ROUND(ROUND(H261,2)*ROUND(G261,3),2)</f>
      </c>
      <c s="31" t="s">
        <v>55</v>
      </c>
      <c r="O261">
        <f>(I261*21)/100</f>
      </c>
      <c t="s">
        <v>26</v>
      </c>
    </row>
    <row r="262" spans="1:5" ht="12.75">
      <c r="A262" s="34" t="s">
        <v>56</v>
      </c>
      <c r="E262" s="35" t="s">
        <v>52</v>
      </c>
    </row>
    <row r="263" spans="1:5" ht="12.75">
      <c r="A263" s="36" t="s">
        <v>57</v>
      </c>
      <c r="E263" s="37" t="s">
        <v>517</v>
      </c>
    </row>
    <row r="264" spans="1:5" ht="51">
      <c r="A264" t="s">
        <v>59</v>
      </c>
      <c r="E264" s="35" t="s">
        <v>424</v>
      </c>
    </row>
    <row r="265" spans="1:16" ht="12.75">
      <c r="A265" s="25" t="s">
        <v>50</v>
      </c>
      <c s="29" t="s">
        <v>518</v>
      </c>
      <c s="29" t="s">
        <v>426</v>
      </c>
      <c s="25" t="s">
        <v>52</v>
      </c>
      <c s="30" t="s">
        <v>427</v>
      </c>
      <c s="31" t="s">
        <v>158</v>
      </c>
      <c s="32">
        <v>23.556</v>
      </c>
      <c s="33">
        <v>0</v>
      </c>
      <c s="33">
        <f>ROUND(ROUND(H265,2)*ROUND(G265,3),2)</f>
      </c>
      <c s="31" t="s">
        <v>55</v>
      </c>
      <c r="O265">
        <f>(I265*21)/100</f>
      </c>
      <c t="s">
        <v>26</v>
      </c>
    </row>
    <row r="266" spans="1:5" ht="12.75">
      <c r="A266" s="34" t="s">
        <v>56</v>
      </c>
      <c r="E266" s="35" t="s">
        <v>52</v>
      </c>
    </row>
    <row r="267" spans="1:5" ht="51">
      <c r="A267" s="36" t="s">
        <v>57</v>
      </c>
      <c r="E267" s="37" t="s">
        <v>519</v>
      </c>
    </row>
    <row r="268" spans="1:5" ht="25.5">
      <c r="A268" t="s">
        <v>59</v>
      </c>
      <c r="E268" s="35" t="s">
        <v>429</v>
      </c>
    </row>
    <row r="269" spans="1:16" ht="12.75">
      <c r="A269" s="25" t="s">
        <v>50</v>
      </c>
      <c s="29" t="s">
        <v>520</v>
      </c>
      <c s="29" t="s">
        <v>431</v>
      </c>
      <c s="25" t="s">
        <v>52</v>
      </c>
      <c s="30" t="s">
        <v>432</v>
      </c>
      <c s="31" t="s">
        <v>158</v>
      </c>
      <c s="32">
        <v>11.778</v>
      </c>
      <c s="33">
        <v>0</v>
      </c>
      <c s="33">
        <f>ROUND(ROUND(H269,2)*ROUND(G269,3),2)</f>
      </c>
      <c s="31" t="s">
        <v>55</v>
      </c>
      <c r="O269">
        <f>(I269*21)/100</f>
      </c>
      <c t="s">
        <v>26</v>
      </c>
    </row>
    <row r="270" spans="1:5" ht="12.75">
      <c r="A270" s="34" t="s">
        <v>56</v>
      </c>
      <c r="E270" s="35" t="s">
        <v>52</v>
      </c>
    </row>
    <row r="271" spans="1:5" ht="12.75">
      <c r="A271" s="36" t="s">
        <v>57</v>
      </c>
      <c r="E271" s="37" t="s">
        <v>521</v>
      </c>
    </row>
    <row r="272" spans="1:5" ht="38.25">
      <c r="A272" t="s">
        <v>59</v>
      </c>
      <c r="E272" s="35" t="s">
        <v>434</v>
      </c>
    </row>
    <row r="273" spans="1:16" ht="12.75">
      <c r="A273" s="25" t="s">
        <v>50</v>
      </c>
      <c s="29" t="s">
        <v>522</v>
      </c>
      <c s="29" t="s">
        <v>436</v>
      </c>
      <c s="25" t="s">
        <v>52</v>
      </c>
      <c s="30" t="s">
        <v>437</v>
      </c>
      <c s="31" t="s">
        <v>158</v>
      </c>
      <c s="32">
        <v>164.8</v>
      </c>
      <c s="33">
        <v>0</v>
      </c>
      <c s="33">
        <f>ROUND(ROUND(H273,2)*ROUND(G273,3),2)</f>
      </c>
      <c s="31" t="s">
        <v>55</v>
      </c>
      <c r="O273">
        <f>(I273*21)/100</f>
      </c>
      <c t="s">
        <v>26</v>
      </c>
    </row>
    <row r="274" spans="1:5" ht="12.75">
      <c r="A274" s="34" t="s">
        <v>56</v>
      </c>
      <c r="E274" s="35" t="s">
        <v>438</v>
      </c>
    </row>
    <row r="275" spans="1:5" ht="12.75">
      <c r="A275" s="36" t="s">
        <v>57</v>
      </c>
      <c r="E275" s="37" t="s">
        <v>523</v>
      </c>
    </row>
    <row r="276" spans="1:5" ht="89.25">
      <c r="A276" t="s">
        <v>59</v>
      </c>
      <c r="E276" s="35" t="s">
        <v>440</v>
      </c>
    </row>
    <row r="277" spans="1:16" ht="12.75">
      <c r="A277" s="25" t="s">
        <v>50</v>
      </c>
      <c s="29" t="s">
        <v>524</v>
      </c>
      <c s="29" t="s">
        <v>525</v>
      </c>
      <c s="25" t="s">
        <v>52</v>
      </c>
      <c s="30" t="s">
        <v>526</v>
      </c>
      <c s="31" t="s">
        <v>64</v>
      </c>
      <c s="32">
        <v>58.6</v>
      </c>
      <c s="33">
        <v>0</v>
      </c>
      <c s="33">
        <f>ROUND(ROUND(H277,2)*ROUND(G277,3),2)</f>
      </c>
      <c s="31" t="s">
        <v>55</v>
      </c>
      <c r="O277">
        <f>(I277*21)/100</f>
      </c>
      <c t="s">
        <v>26</v>
      </c>
    </row>
    <row r="278" spans="1:5" ht="12.75">
      <c r="A278" s="34" t="s">
        <v>56</v>
      </c>
      <c r="E278" s="35" t="s">
        <v>52</v>
      </c>
    </row>
    <row r="279" spans="1:5" ht="12.75">
      <c r="A279" s="36" t="s">
        <v>57</v>
      </c>
      <c r="E279" s="37" t="s">
        <v>527</v>
      </c>
    </row>
    <row r="280" spans="1:5" ht="25.5">
      <c r="A280" t="s">
        <v>59</v>
      </c>
      <c r="E280" s="35" t="s">
        <v>528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529</v>
      </c>
      <c s="41">
        <f>0+I8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529</v>
      </c>
      <c s="6"/>
      <c s="18" t="s">
        <v>530</v>
      </c>
      <c s="16"/>
      <c s="16"/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173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50</v>
      </c>
      <c s="29" t="s">
        <v>32</v>
      </c>
      <c s="29" t="s">
        <v>531</v>
      </c>
      <c s="25" t="s">
        <v>52</v>
      </c>
      <c s="30" t="s">
        <v>532</v>
      </c>
      <c s="31" t="s">
        <v>533</v>
      </c>
      <c s="32">
        <v>1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52</v>
      </c>
    </row>
    <row r="11" spans="1:5" ht="12.75">
      <c r="A11" s="36" t="s">
        <v>57</v>
      </c>
      <c r="E11" s="37" t="s">
        <v>52</v>
      </c>
    </row>
    <row r="12" spans="1:5" ht="12.75">
      <c r="A12" t="s">
        <v>59</v>
      </c>
      <c r="E12" s="35" t="s">
        <v>534</v>
      </c>
    </row>
    <row r="13" spans="1:16" ht="12.75">
      <c r="A13" s="25" t="s">
        <v>50</v>
      </c>
      <c s="29" t="s">
        <v>26</v>
      </c>
      <c s="29" t="s">
        <v>535</v>
      </c>
      <c s="25" t="s">
        <v>52</v>
      </c>
      <c s="30" t="s">
        <v>536</v>
      </c>
      <c s="31" t="s">
        <v>533</v>
      </c>
      <c s="32">
        <v>1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52</v>
      </c>
    </row>
    <row r="15" spans="1:5" ht="12.75">
      <c r="A15" s="36" t="s">
        <v>57</v>
      </c>
      <c r="E15" s="37" t="s">
        <v>537</v>
      </c>
    </row>
    <row r="16" spans="1:5" ht="12.75">
      <c r="A16" t="s">
        <v>59</v>
      </c>
      <c r="E16" s="35" t="s">
        <v>538</v>
      </c>
    </row>
    <row r="17" spans="1:16" ht="12.75">
      <c r="A17" s="25" t="s">
        <v>50</v>
      </c>
      <c s="29" t="s">
        <v>25</v>
      </c>
      <c s="29" t="s">
        <v>539</v>
      </c>
      <c s="25" t="s">
        <v>52</v>
      </c>
      <c s="30" t="s">
        <v>540</v>
      </c>
      <c s="31" t="s">
        <v>541</v>
      </c>
      <c s="32">
        <v>2</v>
      </c>
      <c s="33">
        <v>0</v>
      </c>
      <c s="33">
        <f>ROUND(ROUND(H17,2)*ROUND(G17,3),2)</f>
      </c>
      <c s="31" t="s">
        <v>55</v>
      </c>
      <c r="O17">
        <f>(I17*21)/100</f>
      </c>
      <c t="s">
        <v>26</v>
      </c>
    </row>
    <row r="18" spans="1:5" ht="12.75">
      <c r="A18" s="34" t="s">
        <v>56</v>
      </c>
      <c r="E18" s="35" t="s">
        <v>52</v>
      </c>
    </row>
    <row r="19" spans="1:5" ht="12.75">
      <c r="A19" s="36" t="s">
        <v>57</v>
      </c>
      <c r="E19" s="37" t="s">
        <v>542</v>
      </c>
    </row>
    <row r="20" spans="1:5" ht="12.75">
      <c r="A20" t="s">
        <v>59</v>
      </c>
      <c r="E20" s="35" t="s">
        <v>538</v>
      </c>
    </row>
    <row r="21" spans="1:16" ht="12.75">
      <c r="A21" s="25" t="s">
        <v>50</v>
      </c>
      <c s="29" t="s">
        <v>36</v>
      </c>
      <c s="29" t="s">
        <v>543</v>
      </c>
      <c s="25" t="s">
        <v>52</v>
      </c>
      <c s="30" t="s">
        <v>544</v>
      </c>
      <c s="31" t="s">
        <v>533</v>
      </c>
      <c s="32">
        <v>1</v>
      </c>
      <c s="33">
        <v>0</v>
      </c>
      <c s="33">
        <f>ROUND(ROUND(H21,2)*ROUND(G21,3),2)</f>
      </c>
      <c s="31" t="s">
        <v>55</v>
      </c>
      <c r="O21">
        <f>(I21*21)/100</f>
      </c>
      <c t="s">
        <v>26</v>
      </c>
    </row>
    <row r="22" spans="1:5" ht="12.75">
      <c r="A22" s="34" t="s">
        <v>56</v>
      </c>
      <c r="E22" s="35" t="s">
        <v>52</v>
      </c>
    </row>
    <row r="23" spans="1:5" ht="12.75">
      <c r="A23" s="36" t="s">
        <v>57</v>
      </c>
      <c r="E23" s="37" t="s">
        <v>545</v>
      </c>
    </row>
    <row r="24" spans="1:5" ht="12.75">
      <c r="A24" t="s">
        <v>59</v>
      </c>
      <c r="E24" s="35" t="s">
        <v>538</v>
      </c>
    </row>
    <row r="25" spans="1:16" ht="12.75">
      <c r="A25" s="25" t="s">
        <v>50</v>
      </c>
      <c s="29" t="s">
        <v>38</v>
      </c>
      <c s="29" t="s">
        <v>543</v>
      </c>
      <c s="25" t="s">
        <v>546</v>
      </c>
      <c s="30" t="s">
        <v>544</v>
      </c>
      <c s="31" t="s">
        <v>533</v>
      </c>
      <c s="32">
        <v>1</v>
      </c>
      <c s="33">
        <v>0</v>
      </c>
      <c s="33">
        <f>ROUND(ROUND(H25,2)*ROUND(G25,3),2)</f>
      </c>
      <c s="31" t="s">
        <v>55</v>
      </c>
      <c r="O25">
        <f>(I25*21)/100</f>
      </c>
      <c t="s">
        <v>26</v>
      </c>
    </row>
    <row r="26" spans="1:5" ht="12.75">
      <c r="A26" s="34" t="s">
        <v>56</v>
      </c>
      <c r="E26" s="35" t="s">
        <v>547</v>
      </c>
    </row>
    <row r="27" spans="1:5" ht="12.75">
      <c r="A27" s="36" t="s">
        <v>57</v>
      </c>
      <c r="E27" s="37" t="s">
        <v>52</v>
      </c>
    </row>
    <row r="28" spans="1:5" ht="12.75">
      <c r="A28" t="s">
        <v>59</v>
      </c>
      <c r="E28" s="35" t="s">
        <v>538</v>
      </c>
    </row>
    <row r="29" spans="1:16" ht="12.75">
      <c r="A29" s="25" t="s">
        <v>50</v>
      </c>
      <c s="29" t="s">
        <v>40</v>
      </c>
      <c s="29" t="s">
        <v>548</v>
      </c>
      <c s="25" t="s">
        <v>52</v>
      </c>
      <c s="30" t="s">
        <v>549</v>
      </c>
      <c s="31" t="s">
        <v>533</v>
      </c>
      <c s="32">
        <v>1</v>
      </c>
      <c s="33">
        <v>0</v>
      </c>
      <c s="33">
        <f>ROUND(ROUND(H29,2)*ROUND(G29,3),2)</f>
      </c>
      <c s="31" t="s">
        <v>55</v>
      </c>
      <c r="O29">
        <f>(I29*21)/100</f>
      </c>
      <c t="s">
        <v>26</v>
      </c>
    </row>
    <row r="30" spans="1:5" ht="12.75">
      <c r="A30" s="34" t="s">
        <v>56</v>
      </c>
      <c r="E30" s="35" t="s">
        <v>52</v>
      </c>
    </row>
    <row r="31" spans="1:5" ht="12.75">
      <c r="A31" s="36" t="s">
        <v>57</v>
      </c>
      <c r="E31" s="37" t="s">
        <v>550</v>
      </c>
    </row>
    <row r="32" spans="1:5" ht="12.75">
      <c r="A32" t="s">
        <v>59</v>
      </c>
      <c r="E32" s="35" t="s">
        <v>538</v>
      </c>
    </row>
    <row r="33" spans="1:16" ht="25.5">
      <c r="A33" s="25" t="s">
        <v>50</v>
      </c>
      <c s="29" t="s">
        <v>84</v>
      </c>
      <c s="29" t="s">
        <v>551</v>
      </c>
      <c s="25" t="s">
        <v>52</v>
      </c>
      <c s="30" t="s">
        <v>552</v>
      </c>
      <c s="31" t="s">
        <v>533</v>
      </c>
      <c s="32">
        <v>1</v>
      </c>
      <c s="33">
        <v>0</v>
      </c>
      <c s="33">
        <f>ROUND(ROUND(H33,2)*ROUND(G33,3),2)</f>
      </c>
      <c s="31" t="s">
        <v>55</v>
      </c>
      <c r="O33">
        <f>(I33*21)/100</f>
      </c>
      <c t="s">
        <v>26</v>
      </c>
    </row>
    <row r="34" spans="1:5" ht="12.75">
      <c r="A34" s="34" t="s">
        <v>56</v>
      </c>
      <c r="E34" s="35" t="s">
        <v>52</v>
      </c>
    </row>
    <row r="35" spans="1:5" ht="12.75">
      <c r="A35" s="36" t="s">
        <v>57</v>
      </c>
      <c r="E35" s="37" t="s">
        <v>52</v>
      </c>
    </row>
    <row r="36" spans="1:5" ht="12.75">
      <c r="A36" t="s">
        <v>59</v>
      </c>
      <c r="E36" s="35" t="s">
        <v>538</v>
      </c>
    </row>
    <row r="37" spans="1:16" ht="12.75">
      <c r="A37" s="25" t="s">
        <v>50</v>
      </c>
      <c s="29" t="s">
        <v>89</v>
      </c>
      <c s="29" t="s">
        <v>553</v>
      </c>
      <c s="25" t="s">
        <v>52</v>
      </c>
      <c s="30" t="s">
        <v>554</v>
      </c>
      <c s="31" t="s">
        <v>555</v>
      </c>
      <c s="32">
        <v>0</v>
      </c>
      <c s="33">
        <v>0</v>
      </c>
      <c s="33">
        <f>ROUND(ROUND(H37,2)*ROUND(G37,3),2)</f>
      </c>
      <c s="31" t="s">
        <v>55</v>
      </c>
      <c r="O37">
        <f>(I37*21)/100</f>
      </c>
      <c t="s">
        <v>26</v>
      </c>
    </row>
    <row r="38" spans="1:5" ht="12.75">
      <c r="A38" s="34" t="s">
        <v>56</v>
      </c>
      <c r="E38" s="35" t="s">
        <v>52</v>
      </c>
    </row>
    <row r="39" spans="1:5" ht="12.75">
      <c r="A39" s="36" t="s">
        <v>57</v>
      </c>
      <c r="E39" s="37" t="s">
        <v>52</v>
      </c>
    </row>
    <row r="40" spans="1:5" ht="76.5">
      <c r="A40" t="s">
        <v>59</v>
      </c>
      <c r="E40" s="35" t="s">
        <v>556</v>
      </c>
    </row>
    <row r="41" spans="1:16" ht="12.75">
      <c r="A41" s="25" t="s">
        <v>50</v>
      </c>
      <c s="29" t="s">
        <v>43</v>
      </c>
      <c s="29" t="s">
        <v>557</v>
      </c>
      <c s="25" t="s">
        <v>52</v>
      </c>
      <c s="30" t="s">
        <v>558</v>
      </c>
      <c s="31" t="s">
        <v>533</v>
      </c>
      <c s="32">
        <v>2</v>
      </c>
      <c s="33">
        <v>0</v>
      </c>
      <c s="33">
        <f>ROUND(ROUND(H41,2)*ROUND(G41,3),2)</f>
      </c>
      <c s="31" t="s">
        <v>55</v>
      </c>
      <c r="O41">
        <f>(I41*21)/100</f>
      </c>
      <c t="s">
        <v>26</v>
      </c>
    </row>
    <row r="42" spans="1:5" ht="12.75">
      <c r="A42" s="34" t="s">
        <v>56</v>
      </c>
      <c r="E42" s="35" t="s">
        <v>52</v>
      </c>
    </row>
    <row r="43" spans="1:5" ht="12.75">
      <c r="A43" s="36" t="s">
        <v>57</v>
      </c>
      <c r="E43" s="37" t="s">
        <v>559</v>
      </c>
    </row>
    <row r="44" spans="1:5" ht="89.25">
      <c r="A44" t="s">
        <v>59</v>
      </c>
      <c r="E44" s="35" t="s">
        <v>560</v>
      </c>
    </row>
  </sheetData>
  <mergeCells count="12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